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15" windowHeight="7575" tabRatio="756" firstSheet="1" activeTab="5"/>
  </bookViews>
  <sheets>
    <sheet name="土建工程（供参考）" sheetId="8" r:id="rId1"/>
    <sheet name="水工、消防工程、暖通" sheetId="25" r:id="rId2"/>
    <sheet name="电气一次工程量" sheetId="22" r:id="rId3"/>
    <sheet name="电气二次工程量" sheetId="23" r:id="rId4"/>
    <sheet name="通信工程量" sheetId="21" r:id="rId5"/>
    <sheet name="手续、试验及其他费用（供参考）" sheetId="4" r:id="rId6"/>
    <sheet name="附表一生产准备配置清单" sheetId="18" r:id="rId7"/>
  </sheets>
  <definedNames>
    <definedName name="_xlnm._FilterDatabase" localSheetId="0" hidden="1">'土建工程（供参考）'!$A$2:$D$114</definedName>
    <definedName name="J48.07">#REF!</definedName>
    <definedName name="J48.08">#REF!</definedName>
    <definedName name="J48.09">#REF!</definedName>
    <definedName name="_xlnm.Print_Area" localSheetId="6">附表一生产准备配置清单!$A$1:$F$72</definedName>
    <definedName name="_xlnm.Print_Area" localSheetId="5">'手续、试验及其他费用（供参考）'!$A$1:$E$11</definedName>
    <definedName name="_xlnm.Print_Area" localSheetId="0">'土建工程（供参考）'!$A$1:$E$142</definedName>
    <definedName name="_xlnm.Print_Titles" localSheetId="6">附表一生产准备配置清单!$2:$2</definedName>
    <definedName name="_xlnm.Print_Titles" localSheetId="5">'手续、试验及其他费用（供参考）'!$2:$3</definedName>
    <definedName name="_xlnm.Print_Titles" localSheetId="0">'土建工程（供参考）'!$2:$3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<sst xmlns="http://schemas.openxmlformats.org/spreadsheetml/2006/main" count="1336" uniqueCount="700">
  <si>
    <r>
      <rPr>
        <b/>
        <sz val="16"/>
        <color rgb="FFFF0000"/>
        <rFont val="宋体"/>
        <charset val="134"/>
      </rPr>
      <t>土建工程量</t>
    </r>
    <r>
      <rPr>
        <b/>
        <sz val="16"/>
        <color rgb="FFFF0000"/>
        <rFont val="Times New Roman"/>
        <charset val="134"/>
      </rPr>
      <t xml:space="preserve">
</t>
    </r>
    <r>
      <rPr>
        <b/>
        <sz val="16"/>
        <color rgb="FFFF0000"/>
        <rFont val="宋体"/>
        <charset val="134"/>
      </rPr>
      <t>☆说明：100a一遇设计洪水位1073.1m，±0.000为1073.4m，基础</t>
    </r>
    <r>
      <rPr>
        <b/>
        <sz val="16"/>
        <color rgb="FFFF0000"/>
        <rFont val="Times New Roman"/>
        <charset val="134"/>
      </rPr>
      <t>±0.000</t>
    </r>
    <r>
      <rPr>
        <b/>
        <sz val="16"/>
        <color rgb="FFFF0000"/>
        <rFont val="宋体"/>
        <charset val="134"/>
      </rPr>
      <t>以下2.2~4.9</t>
    </r>
    <r>
      <rPr>
        <b/>
        <sz val="16"/>
        <color rgb="FFFF0000"/>
        <rFont val="Times New Roman"/>
        <charset val="134"/>
      </rPr>
      <t>m</t>
    </r>
    <r>
      <rPr>
        <b/>
        <sz val="16"/>
        <color rgb="FFFF0000"/>
        <rFont val="宋体"/>
        <charset val="134"/>
      </rPr>
      <t>左右到持力层，超挖换填砂石垫层。</t>
    </r>
  </si>
  <si>
    <t>序号</t>
  </si>
  <si>
    <t>工程或费用名称</t>
  </si>
  <si>
    <t>单位</t>
  </si>
  <si>
    <t>数量</t>
  </si>
  <si>
    <t>备注</t>
  </si>
  <si>
    <t>主变压器基础</t>
  </si>
  <si>
    <t>个</t>
  </si>
  <si>
    <r>
      <rPr>
        <sz val="10"/>
        <rFont val="宋体"/>
        <charset val="134"/>
      </rPr>
      <t>主变容量</t>
    </r>
    <r>
      <rPr>
        <sz val="10"/>
        <rFont val="Times New Roman"/>
        <charset val="134"/>
      </rPr>
      <t>( 100 )MVA</t>
    </r>
    <r>
      <rPr>
        <sz val="10"/>
        <rFont val="宋体"/>
        <charset val="134"/>
      </rPr>
      <t>，含主变油坑（10.5</t>
    </r>
    <r>
      <rPr>
        <sz val="10"/>
        <rFont val="Times New Roman"/>
        <charset val="134"/>
      </rPr>
      <t>*8.3m</t>
    </r>
    <r>
      <rPr>
        <sz val="10"/>
        <rFont val="宋体"/>
        <charset val="134"/>
      </rPr>
      <t>）、中性点设备基础（</t>
    </r>
    <r>
      <rPr>
        <sz val="10"/>
        <rFont val="Times New Roman"/>
        <charset val="134"/>
      </rPr>
      <t>1*1m</t>
    </r>
    <r>
      <rPr>
        <sz val="10"/>
        <rFont val="宋体"/>
        <charset val="134"/>
      </rPr>
      <t>）</t>
    </r>
  </si>
  <si>
    <t>垫层</t>
  </si>
  <si>
    <t>m3</t>
  </si>
  <si>
    <t>C20</t>
  </si>
  <si>
    <t xml:space="preserve"> </t>
  </si>
  <si>
    <t>混凝土</t>
  </si>
  <si>
    <t>C30</t>
  </si>
  <si>
    <t>钢筋</t>
  </si>
  <si>
    <t>t</t>
  </si>
  <si>
    <t>卵石</t>
  </si>
  <si>
    <t>砖砌体</t>
  </si>
  <si>
    <t>内外抹灰</t>
  </si>
  <si>
    <r>
      <rPr>
        <sz val="10"/>
        <rFont val="宋体"/>
        <charset val="134"/>
      </rPr>
      <t>主变侧</t>
    </r>
    <r>
      <rPr>
        <sz val="10"/>
        <rFont val="Times New Roman"/>
        <charset val="134"/>
      </rPr>
      <t>110kV</t>
    </r>
    <r>
      <rPr>
        <sz val="10"/>
        <rFont val="宋体"/>
        <charset val="134"/>
      </rPr>
      <t>钢支柱（</t>
    </r>
    <r>
      <rPr>
        <sz val="10"/>
        <rFont val="Times New Roman"/>
        <charset val="134"/>
      </rPr>
      <t>5m</t>
    </r>
    <r>
      <rPr>
        <sz val="10"/>
        <rFont val="宋体"/>
        <charset val="134"/>
      </rPr>
      <t>高）</t>
    </r>
  </si>
  <si>
    <t>根</t>
  </si>
  <si>
    <r>
      <rPr>
        <sz val="10"/>
        <rFont val="宋体"/>
        <charset val="134"/>
      </rPr>
      <t>基础为</t>
    </r>
    <r>
      <rPr>
        <sz val="10"/>
        <rFont val="Times New Roman"/>
        <charset val="134"/>
      </rPr>
      <t>1.2*1.2*1.0m</t>
    </r>
  </si>
  <si>
    <t>基础防腐</t>
  </si>
  <si>
    <t>m2</t>
  </si>
  <si>
    <r>
      <rPr>
        <sz val="10"/>
        <rFont val="宋体"/>
        <charset val="134"/>
      </rPr>
      <t>基础表面涂刷沥青冷底子油两遍，沥青胶泥涂层厚度</t>
    </r>
    <r>
      <rPr>
        <sz val="10"/>
        <rFont val="Times New Roman"/>
        <charset val="134"/>
      </rPr>
      <t>≥300μm</t>
    </r>
    <r>
      <rPr>
        <sz val="10"/>
        <rFont val="宋体"/>
        <charset val="134"/>
      </rPr>
      <t>。</t>
    </r>
  </si>
  <si>
    <r>
      <rPr>
        <sz val="10"/>
        <rFont val="Times New Roman"/>
        <charset val="134"/>
      </rPr>
      <t>GIS</t>
    </r>
    <r>
      <rPr>
        <sz val="10"/>
        <rFont val="宋体"/>
        <charset val="134"/>
      </rPr>
      <t>基础</t>
    </r>
  </si>
  <si>
    <t>座</t>
  </si>
  <si>
    <r>
      <rPr>
        <sz val="10"/>
        <rFont val="Times New Roman"/>
        <charset val="134"/>
      </rPr>
      <t>110kV</t>
    </r>
    <r>
      <rPr>
        <sz val="10"/>
        <rFont val="宋体"/>
        <charset val="134"/>
      </rPr>
      <t>设备构架及基础</t>
    </r>
  </si>
  <si>
    <t>套</t>
  </si>
  <si>
    <r>
      <rPr>
        <sz val="10"/>
        <rFont val="Times New Roman"/>
        <charset val="134"/>
      </rPr>
      <t>C30</t>
    </r>
    <r>
      <rPr>
        <sz val="10"/>
        <rFont val="宋体"/>
        <charset val="134"/>
      </rPr>
      <t>砼，钢筋混凝土</t>
    </r>
  </si>
  <si>
    <t>预埋件</t>
  </si>
  <si>
    <t>钢材</t>
  </si>
  <si>
    <t>构架钢材</t>
  </si>
  <si>
    <t>事故油池</t>
  </si>
  <si>
    <r>
      <rPr>
        <sz val="10"/>
        <rFont val="Times New Roman"/>
        <charset val="134"/>
      </rPr>
      <t>C35</t>
    </r>
    <r>
      <rPr>
        <sz val="10"/>
        <rFont val="宋体"/>
        <charset val="134"/>
      </rPr>
      <t>抗渗混凝土</t>
    </r>
  </si>
  <si>
    <t>钢筋及预埋件</t>
  </si>
  <si>
    <t>10kV外引电源预制舱基础</t>
  </si>
  <si>
    <r>
      <rPr>
        <sz val="10"/>
        <rFont val="宋体"/>
        <charset val="134"/>
      </rPr>
      <t>10kV外引电源</t>
    </r>
    <r>
      <rPr>
        <sz val="10"/>
        <rFont val="Times New Roman"/>
        <charset val="134"/>
      </rPr>
      <t>6.8*2.9m</t>
    </r>
  </si>
  <si>
    <t>接地兼站用变预制舱基础</t>
  </si>
  <si>
    <t>接地兼站用变4.2*2.3m</t>
  </si>
  <si>
    <t>SVG预制舱基础及电容器基础</t>
  </si>
  <si>
    <r>
      <rPr>
        <sz val="10"/>
        <rFont val="宋体"/>
        <charset val="134"/>
      </rPr>
      <t>钢筋混凝土</t>
    </r>
    <r>
      <rPr>
        <sz val="10"/>
        <rFont val="Times New Roman"/>
        <charset val="134"/>
      </rPr>
      <t>,10.3*8.5m</t>
    </r>
  </si>
  <si>
    <t>电容器围栏</t>
  </si>
  <si>
    <t>m</t>
  </si>
  <si>
    <t>含基础</t>
  </si>
  <si>
    <t>综合楼</t>
  </si>
  <si>
    <r>
      <rPr>
        <sz val="10"/>
        <rFont val="宋体"/>
        <charset val="134"/>
      </rPr>
      <t>三层，高度13.9m,平面</t>
    </r>
    <r>
      <rPr>
        <sz val="10"/>
        <rFont val="Times New Roman"/>
        <charset val="134"/>
      </rPr>
      <t>48*17.6m</t>
    </r>
    <r>
      <rPr>
        <sz val="10"/>
        <rFont val="宋体"/>
        <charset val="134"/>
      </rPr>
      <t>，建筑面积2760m2；含建筑电气工程、建筑给排水工程，建筑采暖工程等简易装修</t>
    </r>
  </si>
  <si>
    <t>建筑工程</t>
  </si>
  <si>
    <t>防水保温内外墙门窗等，装修做法详下表。</t>
  </si>
  <si>
    <t>结构工程</t>
  </si>
  <si>
    <t>框架结构+独立基础。
建、构筑物及设备基础采用C30混凝土，垫层采用C20混凝土</t>
  </si>
  <si>
    <t>简易装修工程</t>
  </si>
  <si>
    <t>含建筑电气工程、建筑给排水工程，建筑采暖工程等简易装修，详见装修一览表（统一暂定价按500元/m2）</t>
  </si>
  <si>
    <r>
      <rPr>
        <sz val="10"/>
        <rFont val="宋体"/>
        <charset val="134"/>
      </rPr>
      <t>配电楼（</t>
    </r>
    <r>
      <rPr>
        <sz val="10"/>
        <rFont val="Times New Roman"/>
        <charset val="134"/>
      </rPr>
      <t>35kV</t>
    </r>
    <r>
      <rPr>
        <sz val="10"/>
        <rFont val="宋体"/>
        <charset val="134"/>
      </rPr>
      <t>配电装置室及二次控制室）</t>
    </r>
  </si>
  <si>
    <r>
      <rPr>
        <sz val="10"/>
        <rFont val="宋体"/>
        <charset val="134"/>
      </rPr>
      <t>一层，平面7*31</t>
    </r>
    <r>
      <rPr>
        <sz val="10"/>
        <rFont val="Times New Roman"/>
        <charset val="134"/>
      </rPr>
      <t>m</t>
    </r>
    <r>
      <rPr>
        <sz val="10"/>
        <rFont val="宋体"/>
        <charset val="134"/>
      </rPr>
      <t>，建筑面积217m2。含建筑电气工程、建筑给排水工程，建筑采暖工程等简易装修</t>
    </r>
  </si>
  <si>
    <t>备品备件室、泵房及消防水池</t>
  </si>
  <si>
    <r>
      <rPr>
        <sz val="10"/>
        <rFont val="宋体"/>
        <charset val="134"/>
      </rPr>
      <t>1层，平面</t>
    </r>
    <r>
      <rPr>
        <sz val="10"/>
        <rFont val="Times New Roman"/>
        <charset val="134"/>
      </rPr>
      <t>34*7m</t>
    </r>
    <r>
      <rPr>
        <sz val="10"/>
        <rFont val="宋体"/>
        <charset val="134"/>
      </rPr>
      <t>（水池部分约20*7m），建筑面积33.84+</t>
    </r>
    <r>
      <rPr>
        <sz val="10"/>
        <rFont val="Times New Roman"/>
        <charset val="134"/>
      </rPr>
      <t>52.16m2</t>
    </r>
    <r>
      <rPr>
        <sz val="10"/>
        <rFont val="宋体"/>
        <charset val="134"/>
      </rPr>
      <t>。含建筑电气工程、建筑给排水工程，建筑采暖工程等简易装修。</t>
    </r>
  </si>
  <si>
    <t>混凝土（水池）</t>
  </si>
  <si>
    <t>C35抗渗混凝土</t>
  </si>
  <si>
    <t>钢筋（水池）</t>
  </si>
  <si>
    <t>危废库</t>
  </si>
  <si>
    <t>一层，层高4.8米，建筑面积33.84m2。含建筑电气工程、建筑给排水工程，建筑采暖工程等简易装修。</t>
  </si>
  <si>
    <t>独立避雷针基础</t>
  </si>
  <si>
    <r>
      <rPr>
        <sz val="10"/>
        <rFont val="Times New Roman"/>
        <charset val="134"/>
      </rPr>
      <t>C30</t>
    </r>
    <r>
      <rPr>
        <sz val="10"/>
        <rFont val="宋体"/>
        <charset val="134"/>
      </rPr>
      <t>砼，钢筋混凝土，基础为</t>
    </r>
    <r>
      <rPr>
        <sz val="10"/>
        <rFont val="Times New Roman"/>
        <charset val="134"/>
      </rPr>
      <t>3.5*3.5m</t>
    </r>
  </si>
  <si>
    <r>
      <rPr>
        <sz val="10"/>
        <rFont val="Times New Roman"/>
        <charset val="134"/>
      </rPr>
      <t>5MWV PCS</t>
    </r>
    <r>
      <rPr>
        <sz val="10"/>
        <rFont val="宋体"/>
        <charset val="134"/>
      </rPr>
      <t>仓基础</t>
    </r>
  </si>
  <si>
    <r>
      <rPr>
        <sz val="10"/>
        <rFont val="Times New Roman"/>
        <charset val="134"/>
      </rPr>
      <t>C30</t>
    </r>
    <r>
      <rPr>
        <sz val="10"/>
        <rFont val="宋体"/>
        <charset val="134"/>
      </rPr>
      <t>砼，钢筋混凝土，埋深按</t>
    </r>
    <r>
      <rPr>
        <sz val="10"/>
        <rFont val="Times New Roman"/>
        <charset val="134"/>
      </rPr>
      <t>2m</t>
    </r>
    <r>
      <rPr>
        <sz val="10"/>
        <rFont val="宋体"/>
        <charset val="134"/>
      </rPr>
      <t>算，</t>
    </r>
    <r>
      <rPr>
        <sz val="10"/>
        <rFont val="Times New Roman"/>
        <charset val="134"/>
      </rPr>
      <t>7.3*3.3m</t>
    </r>
  </si>
  <si>
    <r>
      <rPr>
        <sz val="10"/>
        <rFont val="Times New Roman"/>
        <charset val="134"/>
      </rPr>
      <t>5MW</t>
    </r>
    <r>
      <rPr>
        <sz val="10"/>
        <rFont val="宋体"/>
        <charset val="134"/>
      </rPr>
      <t>储能电池舱基础</t>
    </r>
  </si>
  <si>
    <r>
      <rPr>
        <sz val="10"/>
        <rFont val="Times New Roman"/>
        <charset val="134"/>
      </rPr>
      <t>C30</t>
    </r>
    <r>
      <rPr>
        <sz val="10"/>
        <rFont val="宋体"/>
        <charset val="134"/>
      </rPr>
      <t>砼，钢筋混凝土，埋深按</t>
    </r>
    <r>
      <rPr>
        <sz val="10"/>
        <rFont val="Times New Roman"/>
        <charset val="134"/>
      </rPr>
      <t>2m</t>
    </r>
    <r>
      <rPr>
        <sz val="10"/>
        <rFont val="宋体"/>
        <charset val="134"/>
      </rPr>
      <t>算，</t>
    </r>
    <r>
      <rPr>
        <sz val="10"/>
        <rFont val="Times New Roman"/>
        <charset val="134"/>
      </rPr>
      <t>6*2.5m</t>
    </r>
  </si>
  <si>
    <t>电缆沟道</t>
  </si>
  <si>
    <r>
      <rPr>
        <sz val="10"/>
        <rFont val="Times New Roman"/>
        <charset val="134"/>
      </rPr>
      <t>1000X800</t>
    </r>
    <r>
      <rPr>
        <sz val="10"/>
        <rFont val="宋体"/>
        <charset val="134"/>
      </rPr>
      <t>电缆沟</t>
    </r>
  </si>
  <si>
    <t>钢筋混凝土电缆沟</t>
  </si>
  <si>
    <r>
      <rPr>
        <sz val="10"/>
        <rFont val="Times New Roman"/>
        <charset val="134"/>
      </rPr>
      <t>800X800</t>
    </r>
    <r>
      <rPr>
        <sz val="10"/>
        <rFont val="宋体"/>
        <charset val="134"/>
      </rPr>
      <t>电缆沟</t>
    </r>
  </si>
  <si>
    <r>
      <rPr>
        <sz val="10"/>
        <rFont val="Times New Roman"/>
        <charset val="134"/>
      </rPr>
      <t>1200X1200</t>
    </r>
    <r>
      <rPr>
        <sz val="10"/>
        <rFont val="宋体"/>
        <charset val="134"/>
      </rPr>
      <t>电缆沟</t>
    </r>
  </si>
  <si>
    <r>
      <rPr>
        <sz val="10"/>
        <rFont val="Times New Roman"/>
        <charset val="134"/>
      </rPr>
      <t>1400X1400</t>
    </r>
    <r>
      <rPr>
        <sz val="10"/>
        <rFont val="宋体"/>
        <charset val="134"/>
      </rPr>
      <t>电缆沟</t>
    </r>
  </si>
  <si>
    <t>过道路电缆管涵</t>
  </si>
  <si>
    <t>站区道路及广场</t>
  </si>
  <si>
    <r>
      <rPr>
        <sz val="10"/>
        <rFont val="宋体"/>
        <charset val="134"/>
      </rPr>
      <t>站区道路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面积</t>
    </r>
  </si>
  <si>
    <r>
      <rPr>
        <sz val="10"/>
        <rFont val="宋体"/>
        <charset val="134"/>
      </rPr>
      <t>4米宽，转弯半径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米，混凝土道路（含路沿石）</t>
    </r>
  </si>
  <si>
    <t>进场道路</t>
  </si>
  <si>
    <r>
      <rPr>
        <sz val="10"/>
        <rFont val="宋体"/>
        <charset val="134"/>
      </rPr>
      <t>6米宽，转弯半径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米，混凝土道路</t>
    </r>
  </si>
  <si>
    <r>
      <rPr>
        <sz val="10"/>
        <rFont val="宋体"/>
        <charset val="134"/>
      </rPr>
      <t>碎石地面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面积</t>
    </r>
  </si>
  <si>
    <r>
      <rPr>
        <sz val="10"/>
        <rFont val="Times New Roman"/>
        <charset val="134"/>
      </rPr>
      <t>200</t>
    </r>
    <r>
      <rPr>
        <sz val="10"/>
        <rFont val="宋体"/>
        <charset val="134"/>
      </rPr>
      <t>厚碎石</t>
    </r>
  </si>
  <si>
    <r>
      <rPr>
        <sz val="10"/>
        <rFont val="宋体"/>
        <charset val="134"/>
      </rPr>
      <t>硬质铺地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面积</t>
    </r>
  </si>
  <si>
    <t>混凝土硬化地坪</t>
  </si>
  <si>
    <t>篮球场</t>
  </si>
  <si>
    <t>一个完整篮球场</t>
  </si>
  <si>
    <t>绿化</t>
  </si>
  <si>
    <t>旗台</t>
  </si>
  <si>
    <t>停车位</t>
  </si>
  <si>
    <t>围墙及大门</t>
  </si>
  <si>
    <t>大门</t>
  </si>
  <si>
    <t>电动不锈钢伸缩门6米宽，电站名牌墙体6米宽贴瓷砖</t>
  </si>
  <si>
    <t>围墙</t>
  </si>
  <si>
    <t>站区围墙采用2.3m高，铁艺围栏带砖柱及部分砖墙，基础为毛石基础及条形基础。</t>
  </si>
  <si>
    <t>围墙下部毛石挡墙</t>
  </si>
  <si>
    <t>局部内外高差较大处。</t>
  </si>
  <si>
    <t>围栅</t>
  </si>
  <si>
    <t>1.8米高镀锌钢管围栅</t>
  </si>
  <si>
    <t>围栅平开门</t>
  </si>
  <si>
    <t>4米宽围栅平开门</t>
  </si>
  <si>
    <t>乔木、灌木及草坪</t>
  </si>
  <si>
    <t>土方工程</t>
  </si>
  <si>
    <t>挖方</t>
  </si>
  <si>
    <t>填方</t>
  </si>
  <si>
    <t>清表</t>
  </si>
  <si>
    <t>地基换填</t>
  </si>
  <si>
    <t>砂石垫层换填</t>
  </si>
  <si>
    <t>路灯基础、视频监控基础</t>
  </si>
  <si>
    <t>若干</t>
  </si>
  <si>
    <t>合计</t>
  </si>
  <si>
    <t>建筑装饰一览表</t>
  </si>
  <si>
    <t>项目名称</t>
  </si>
  <si>
    <t>一</t>
  </si>
  <si>
    <t>地面工程</t>
  </si>
  <si>
    <t>自流平地面</t>
  </si>
  <si>
    <r>
      <rPr>
        <sz val="10"/>
        <color rgb="FF000000"/>
        <rFont val="宋体"/>
        <charset val="134"/>
      </rPr>
      <t>蓄电池室、</t>
    </r>
    <r>
      <rPr>
        <sz val="10"/>
        <color rgb="FF000000"/>
        <rFont val="Arial"/>
        <charset val="134"/>
      </rPr>
      <t xml:space="preserve">35kV </t>
    </r>
    <r>
      <rPr>
        <sz val="10"/>
        <color rgb="FF000000"/>
        <rFont val="宋体"/>
        <charset val="134"/>
      </rPr>
      <t>配电室、消防水泵房、危废库、备品备件库</t>
    </r>
  </si>
  <si>
    <r>
      <rPr>
        <sz val="10"/>
        <rFont val="SimSun"/>
        <charset val="134"/>
      </rPr>
      <t>铺砖</t>
    </r>
  </si>
  <si>
    <r>
      <rPr>
        <sz val="10"/>
        <rFont val="SimSun"/>
        <charset val="134"/>
      </rPr>
      <t>综合楼</t>
    </r>
  </si>
  <si>
    <r>
      <rPr>
        <sz val="10"/>
        <rFont val="SimSun"/>
        <charset val="134"/>
      </rPr>
      <t>抗静电架空地板</t>
    </r>
  </si>
  <si>
    <r>
      <rPr>
        <sz val="10"/>
        <rFont val="SimSun"/>
        <charset val="134"/>
      </rPr>
      <t>监控室、二次设备室</t>
    </r>
  </si>
  <si>
    <r>
      <rPr>
        <sz val="10"/>
        <rFont val="SimSun"/>
        <charset val="134"/>
      </rPr>
      <t>二</t>
    </r>
  </si>
  <si>
    <r>
      <rPr>
        <sz val="10"/>
        <rFont val="SimSun"/>
        <charset val="134"/>
      </rPr>
      <t>屋面</t>
    </r>
  </si>
  <si>
    <r>
      <rPr>
        <sz val="10"/>
        <rFont val="SimSun"/>
        <charset val="134"/>
      </rPr>
      <t>屋面保温</t>
    </r>
  </si>
  <si>
    <r>
      <rPr>
        <sz val="10"/>
        <rFont val="SimSun"/>
        <charset val="134"/>
      </rPr>
      <t>100 厚挤塑式聚苯板</t>
    </r>
  </si>
  <si>
    <r>
      <rPr>
        <sz val="10"/>
        <rFont val="SimSun"/>
        <charset val="134"/>
      </rPr>
      <t>屋面防水</t>
    </r>
  </si>
  <si>
    <r>
      <rPr>
        <sz val="10"/>
        <rFont val="SimSun"/>
        <charset val="134"/>
      </rPr>
      <t>改性沥青防水卷材两道</t>
    </r>
  </si>
  <si>
    <r>
      <rPr>
        <sz val="10"/>
        <rFont val="SimSun"/>
        <charset val="134"/>
      </rPr>
      <t>三</t>
    </r>
  </si>
  <si>
    <r>
      <rPr>
        <sz val="10"/>
        <rFont val="SimSun"/>
        <charset val="134"/>
      </rPr>
      <t>顶棚</t>
    </r>
  </si>
  <si>
    <r>
      <rPr>
        <sz val="10"/>
        <rFont val="SimSun"/>
        <charset val="134"/>
      </rPr>
      <t>铝扣板吊顶</t>
    </r>
  </si>
  <si>
    <r>
      <rPr>
        <sz val="10"/>
        <rFont val="SimSun"/>
        <charset val="134"/>
      </rPr>
      <t>卫生间、厨房</t>
    </r>
  </si>
  <si>
    <r>
      <rPr>
        <sz val="10"/>
        <rFont val="SimSun"/>
        <charset val="134"/>
      </rPr>
      <t>乳胶漆</t>
    </r>
  </si>
  <si>
    <r>
      <rPr>
        <sz val="10"/>
        <rFont val="SimSun"/>
        <charset val="134"/>
      </rPr>
      <t>其余房间</t>
    </r>
  </si>
  <si>
    <r>
      <rPr>
        <sz val="10"/>
        <rFont val="SimSun"/>
        <charset val="134"/>
      </rPr>
      <t>四</t>
    </r>
  </si>
  <si>
    <r>
      <rPr>
        <sz val="10"/>
        <rFont val="SimSun"/>
        <charset val="134"/>
      </rPr>
      <t>墙身工程</t>
    </r>
  </si>
  <si>
    <r>
      <rPr>
        <sz val="10"/>
        <rFont val="SimSun"/>
        <charset val="134"/>
      </rPr>
      <t>外墙</t>
    </r>
  </si>
  <si>
    <r>
      <rPr>
        <sz val="10"/>
        <rFont val="SimSun"/>
        <charset val="134"/>
      </rPr>
      <t>外墙涂料，外墙保温采用岩棉板外墙保温系统</t>
    </r>
  </si>
  <si>
    <r>
      <rPr>
        <sz val="10"/>
        <rFont val="SimSun"/>
        <charset val="134"/>
      </rPr>
      <t>内墙</t>
    </r>
  </si>
  <si>
    <r>
      <rPr>
        <sz val="10"/>
        <rFont val="SimSun"/>
        <charset val="134"/>
      </rPr>
      <t>卫生间、厨房墙体贴瓷砖；其余内墙乳胶漆</t>
    </r>
  </si>
  <si>
    <r>
      <rPr>
        <sz val="10"/>
        <rFont val="SimSun"/>
        <charset val="134"/>
      </rPr>
      <t>五</t>
    </r>
  </si>
  <si>
    <t>门窗</t>
  </si>
  <si>
    <t>防火门</t>
  </si>
  <si>
    <t>二次设备室、35kV 配电室、监控室、厨房、蓄电池室、危废库</t>
  </si>
  <si>
    <r>
      <rPr>
        <sz val="10"/>
        <rFont val="SimSun"/>
        <charset val="134"/>
      </rPr>
      <t>成品实木门</t>
    </r>
  </si>
  <si>
    <r>
      <rPr>
        <sz val="10"/>
        <rFont val="SimSun"/>
        <charset val="134"/>
      </rPr>
      <t>综合楼内其余房间</t>
    </r>
  </si>
  <si>
    <r>
      <rPr>
        <sz val="10"/>
        <rFont val="SimSun"/>
        <charset val="134"/>
      </rPr>
      <t>窗</t>
    </r>
  </si>
  <si>
    <t>70B 断桥铝合金中空玻璃窗（设防盗栏杆），大理石窗台</t>
  </si>
  <si>
    <r>
      <rPr>
        <sz val="10"/>
        <rFont val="SimSun"/>
        <charset val="134"/>
      </rPr>
      <t>六</t>
    </r>
  </si>
  <si>
    <r>
      <rPr>
        <sz val="10"/>
        <rFont val="SimSun"/>
        <charset val="134"/>
      </rPr>
      <t>坡道散水</t>
    </r>
  </si>
  <si>
    <r>
      <rPr>
        <sz val="10"/>
        <rFont val="SimSun"/>
        <charset val="134"/>
      </rPr>
      <t>坡道</t>
    </r>
  </si>
  <si>
    <r>
      <rPr>
        <sz val="10"/>
        <rFont val="SimSun"/>
        <charset val="134"/>
      </rPr>
      <t>水泥面层坡道</t>
    </r>
  </si>
  <si>
    <r>
      <rPr>
        <sz val="10"/>
        <rFont val="SimSun"/>
        <charset val="134"/>
      </rPr>
      <t>散水</t>
    </r>
  </si>
  <si>
    <r>
      <rPr>
        <sz val="10"/>
        <rFont val="SimSun"/>
        <charset val="134"/>
      </rPr>
      <t>细石混凝土散水</t>
    </r>
  </si>
  <si>
    <r>
      <rPr>
        <sz val="10"/>
        <rFont val="SimSun"/>
        <charset val="134"/>
      </rPr>
      <t>主入口台阶</t>
    </r>
  </si>
  <si>
    <r>
      <rPr>
        <sz val="10"/>
        <rFont val="SimSun"/>
        <charset val="134"/>
      </rPr>
      <t>花岗岩</t>
    </r>
  </si>
  <si>
    <r>
      <rPr>
        <sz val="10"/>
        <rFont val="SimSun"/>
        <charset val="134"/>
      </rPr>
      <t>雨水管</t>
    </r>
  </si>
  <si>
    <r>
      <rPr>
        <sz val="10"/>
        <rFont val="SimSun"/>
        <charset val="134"/>
      </rPr>
      <t>管径 110mm 不锈钢雨水管</t>
    </r>
  </si>
  <si>
    <r>
      <rPr>
        <sz val="10"/>
        <rFont val="SimSun"/>
        <charset val="134"/>
      </rPr>
      <t>踢脚</t>
    </r>
  </si>
  <si>
    <r>
      <rPr>
        <sz val="10"/>
        <rFont val="SimSun"/>
        <charset val="134"/>
      </rPr>
      <t>地砖踢脚</t>
    </r>
  </si>
  <si>
    <t>水工、消防工程量清单</t>
  </si>
  <si>
    <t>名     称</t>
  </si>
  <si>
    <t>型   号   规   格</t>
  </si>
  <si>
    <t>备   注</t>
  </si>
  <si>
    <t>给排水部分</t>
  </si>
  <si>
    <t>事故集油井</t>
  </si>
  <si>
    <t>25m³</t>
  </si>
  <si>
    <t>化粪池</t>
  </si>
  <si>
    <t>50m³</t>
  </si>
  <si>
    <t>HDPE 高密度聚乙烯排水管</t>
  </si>
  <si>
    <t>DN300</t>
  </si>
  <si>
    <t>DN200</t>
  </si>
  <si>
    <t>用于站外排水</t>
  </si>
  <si>
    <t>事故排油 钢管</t>
  </si>
  <si>
    <t>φ200×5</t>
  </si>
  <si>
    <t>圆形排水检查井</t>
  </si>
  <si>
    <t>φ1000</t>
  </si>
  <si>
    <t>圆形污水检查井</t>
  </si>
  <si>
    <t>雨水口</t>
  </si>
  <si>
    <t>平箅式</t>
  </si>
  <si>
    <t>塑料给水管(UPVC)</t>
  </si>
  <si>
    <t>DN110</t>
  </si>
  <si>
    <t>塑料软管</t>
  </si>
  <si>
    <t>水表井</t>
  </si>
  <si>
    <t>消防部分</t>
  </si>
  <si>
    <t>手提式干粉灭火器</t>
  </si>
  <si>
    <t>8 kg</t>
  </si>
  <si>
    <t>具</t>
  </si>
  <si>
    <t>5 kg</t>
  </si>
  <si>
    <t>推车式干粉灭火器</t>
  </si>
  <si>
    <t>50kg</t>
  </si>
  <si>
    <t>消防器材柜</t>
  </si>
  <si>
    <t>台</t>
  </si>
  <si>
    <t>沙箱</t>
  </si>
  <si>
    <t>消防铲、消防斧、消防铅桶</t>
  </si>
  <si>
    <t>水龙带</t>
  </si>
  <si>
    <t>ф19 喷雾水枪</t>
  </si>
  <si>
    <t>只</t>
  </si>
  <si>
    <t>水消防部分</t>
  </si>
  <si>
    <t>ZW(L)-1-X
-7 隔膜式
消防专用
供水设备</t>
  </si>
  <si>
    <t>消防水泵 Q=25L/s, H=60m</t>
  </si>
  <si>
    <t>一用一备</t>
  </si>
  <si>
    <t>立式隔膜式气压罐 SQL800×6，消防储水容积 216m3</t>
  </si>
  <si>
    <t>稳压泵</t>
  </si>
  <si>
    <t>Q=5L/s, H=70m</t>
  </si>
  <si>
    <t>潜水泵</t>
  </si>
  <si>
    <t>QW25-15-2.2</t>
  </si>
  <si>
    <t>电容式液位计</t>
  </si>
  <si>
    <t>真空压力表</t>
  </si>
  <si>
    <t>压力表</t>
  </si>
  <si>
    <t>流量测试装置</t>
  </si>
  <si>
    <t>压力测试装置</t>
  </si>
  <si>
    <t>压力开关</t>
  </si>
  <si>
    <t>超压泄压阀</t>
  </si>
  <si>
    <t>钢丝网骨架塑料复合管</t>
  </si>
  <si>
    <t>DN150</t>
  </si>
  <si>
    <t>室外消火栓</t>
  </si>
  <si>
    <t>地下式 1.0MPa</t>
  </si>
  <si>
    <t>圆形阀门井</t>
  </si>
  <si>
    <t>井盖及支座</t>
  </si>
  <si>
    <t>组合件φ700</t>
  </si>
  <si>
    <t>采暖及通风</t>
  </si>
  <si>
    <t>电暖气</t>
  </si>
  <si>
    <t>2kW</t>
  </si>
  <si>
    <t>组</t>
  </si>
  <si>
    <t>空调</t>
  </si>
  <si>
    <t>3P 柜式</t>
  </si>
  <si>
    <t>1.5P 挂式</t>
  </si>
  <si>
    <t>电气一次工程量清单</t>
  </si>
  <si>
    <t>名称</t>
  </si>
  <si>
    <t>型号</t>
  </si>
  <si>
    <t>备       注</t>
  </si>
  <si>
    <t>升压站部分</t>
  </si>
  <si>
    <t>主变压器部分</t>
  </si>
  <si>
    <t>电力变压器</t>
  </si>
  <si>
    <t>三相有载调压自冷变压器</t>
  </si>
  <si>
    <t>甲供</t>
  </si>
  <si>
    <t>SZ11-100000/110Ur=115±8×1.25%/37kV Ud=10.5%YN，d11ONAN</t>
  </si>
  <si>
    <t>110kV主变中性点成套装置</t>
  </si>
  <si>
    <t>检修箱</t>
  </si>
  <si>
    <t>ZXW-2/3</t>
  </si>
  <si>
    <t>主变端子箱</t>
  </si>
  <si>
    <t>钢芯铝铰线</t>
  </si>
  <si>
    <t>JL/G1A-300/25</t>
  </si>
  <si>
    <t>米</t>
  </si>
  <si>
    <t>35kV避雷器</t>
  </si>
  <si>
    <t>二</t>
  </si>
  <si>
    <t>110kV屋外配电装置部分</t>
  </si>
  <si>
    <t>110kV户外GIS组合开关（线变组间隔）</t>
  </si>
  <si>
    <t>126kV 2500A40kA（4s）100kA户外GIS组合开关（线变组间隔）包含以下：</t>
  </si>
  <si>
    <t>分支SF6管道母线及套管BSG：110kV，1250A 40kA</t>
  </si>
  <si>
    <t>三工位隔离/接地开关126kV 2000A 40kA（4s）100kA</t>
  </si>
  <si>
    <t>快速接地开关126kV 2000A 40kA（4s）100kA</t>
  </si>
  <si>
    <t>检修接地刀126kV 2000A 40kA（4s）100kA</t>
  </si>
  <si>
    <t>断路器126kV 2000A 40kA（4s）100kA</t>
  </si>
  <si>
    <t>电流互感器</t>
  </si>
  <si>
    <t>2×1000/1A</t>
  </si>
  <si>
    <t>5P30/5P30/5P30/5P30/0.5/0.2</t>
  </si>
  <si>
    <t>20/20/20/20/20/20VA</t>
  </si>
  <si>
    <t>电压互感器</t>
  </si>
  <si>
    <t>110/√3/0.1/√3/0.1/√3/0.1/√3/0.1kV</t>
  </si>
  <si>
    <t>30VA</t>
  </si>
  <si>
    <r>
      <rPr>
        <sz val="10.5"/>
        <rFont val="宋体"/>
        <charset val="134"/>
        <scheme val="minor"/>
      </rPr>
      <t>110kVGIS</t>
    </r>
    <r>
      <rPr>
        <sz val="10.5"/>
        <rFont val="宋体"/>
        <charset val="134"/>
      </rPr>
      <t>汇控柜</t>
    </r>
  </si>
  <si>
    <r>
      <rPr>
        <sz val="10.5"/>
        <rFont val="宋体"/>
        <charset val="134"/>
        <scheme val="minor"/>
      </rPr>
      <t>GIS</t>
    </r>
    <r>
      <rPr>
        <sz val="10.5"/>
        <rFont val="宋体"/>
        <charset val="134"/>
      </rPr>
      <t>配套</t>
    </r>
  </si>
  <si>
    <r>
      <rPr>
        <sz val="10.5"/>
        <rFont val="宋体"/>
        <charset val="134"/>
        <scheme val="minor"/>
      </rPr>
      <t>110kV</t>
    </r>
    <r>
      <rPr>
        <sz val="10.5"/>
        <rFont val="宋体"/>
        <charset val="134"/>
      </rPr>
      <t>户外避雷器</t>
    </r>
  </si>
  <si>
    <r>
      <rPr>
        <sz val="10.5"/>
        <rFont val="宋体"/>
        <charset val="134"/>
        <scheme val="minor"/>
      </rPr>
      <t>氧化锌避雷器Y10W-102/266</t>
    </r>
    <r>
      <rPr>
        <sz val="10.5"/>
        <rFont val="宋体"/>
        <charset val="134"/>
      </rPr>
      <t>（附在线监测仪）</t>
    </r>
  </si>
  <si>
    <t>钢芯铝绞线</t>
  </si>
  <si>
    <t>JL/G1A-300/40</t>
  </si>
  <si>
    <t>绝缘子串</t>
  </si>
  <si>
    <t>20(FC-70P/146)</t>
  </si>
  <si>
    <t>SF6微水密度在线监测系统</t>
  </si>
  <si>
    <t>局放在线监测系统</t>
  </si>
  <si>
    <t>设备金具</t>
  </si>
  <si>
    <t>三</t>
  </si>
  <si>
    <t>35kV屋内配电装置</t>
  </si>
  <si>
    <t>主进断路器柜</t>
  </si>
  <si>
    <t>SF6 充气式开关柜-40.5/2500A-31.5kA(配真空开关)</t>
  </si>
  <si>
    <t>面</t>
  </si>
  <si>
    <t>储能出线柜</t>
  </si>
  <si>
    <t>SF6 充气式开关柜-40.5/1250A-31.5kA(配真空开关)</t>
  </si>
  <si>
    <t>接地变柜</t>
  </si>
  <si>
    <t>站用变柜</t>
  </si>
  <si>
    <t>PT兼避雷器柜</t>
  </si>
  <si>
    <t>SF6 充气式开关柜-40.5/1250A-31.5kA</t>
  </si>
  <si>
    <t>SVG进线柜</t>
  </si>
  <si>
    <t>SF6 充气式开关柜-40.5/1250A-31.5kA(配SF6开关)</t>
  </si>
  <si>
    <t>绝缘管母</t>
  </si>
  <si>
    <t>2500A 31.5kA 4S</t>
  </si>
  <si>
    <t>SF6在线监测装置</t>
  </si>
  <si>
    <t>接地小车</t>
  </si>
  <si>
    <t>验电小车</t>
  </si>
  <si>
    <t>四</t>
  </si>
  <si>
    <t>接地兼站用变</t>
  </si>
  <si>
    <t>接地变小电阻成套</t>
  </si>
  <si>
    <t>干式变压器：DKSC-1200/37-500/0.4
37±2×2.5%/0.4kV，ZNyn11,Ud%=6.5
电流互感器 LMZ-0.66 400/5A，P级
电阻器 R=67Ω</t>
  </si>
  <si>
    <t>高压电缆</t>
  </si>
  <si>
    <t>ZC-YJY23-26/35-3×95</t>
  </si>
  <si>
    <t>35kV高压电缆头</t>
  </si>
  <si>
    <t>配ZC-YJY23-26/35-3×95电缆</t>
  </si>
  <si>
    <t>乙供：以电缆附件技术协议为准</t>
  </si>
  <si>
    <t>五</t>
  </si>
  <si>
    <t>10kV外引电源（箱变）</t>
  </si>
  <si>
    <t>S□-500/10.5-0.4kV
10±2×2.5%/0.4kV
Ud%=6 Dyn11</t>
  </si>
  <si>
    <t>乙供：以10kV箱变技术协议为准</t>
  </si>
  <si>
    <t>10kV高压电缆头</t>
  </si>
  <si>
    <t>ZC-YJY23-8.7/15-3×95mm2</t>
  </si>
  <si>
    <t>10kV外引线路</t>
  </si>
  <si>
    <t>项</t>
  </si>
  <si>
    <t>乙供：以现场实际为准</t>
  </si>
  <si>
    <t>六</t>
  </si>
  <si>
    <t>无功补偿装置</t>
  </si>
  <si>
    <t>SVG 成套装置</t>
  </si>
  <si>
    <t>±20MVar，液冷直挂式</t>
  </si>
  <si>
    <t>ZC-YJY23-26/35-3×300</t>
  </si>
  <si>
    <t>配ZC-YJY23-26/35-3×300电缆</t>
  </si>
  <si>
    <t>七</t>
  </si>
  <si>
    <t>照明部分</t>
  </si>
  <si>
    <t>室外照明箱</t>
  </si>
  <si>
    <t>XRM2</t>
  </si>
  <si>
    <t>防眩泛光灯具</t>
  </si>
  <si>
    <t>ZJD-400 配灯杆</t>
  </si>
  <si>
    <t>庭院灯</t>
  </si>
  <si>
    <t>220V  2×40W</t>
  </si>
  <si>
    <t>电力电缆</t>
  </si>
  <si>
    <t>ZC-YJY23-0.6/1kV-3×4</t>
  </si>
  <si>
    <t>km</t>
  </si>
  <si>
    <t>热镀锌钢管</t>
  </si>
  <si>
    <t>DN32</t>
  </si>
  <si>
    <t>八</t>
  </si>
  <si>
    <t>防雷接地</t>
  </si>
  <si>
    <t>热镀锌扁钢</t>
  </si>
  <si>
    <t>热镀锌   -60×6</t>
  </si>
  <si>
    <t>热镀锌   -40×4</t>
  </si>
  <si>
    <t>圆钢管</t>
  </si>
  <si>
    <t>DN50 L=2500mm,b=3.5mm   热镀锌</t>
  </si>
  <si>
    <t>多股铜线</t>
  </si>
  <si>
    <r>
      <rPr>
        <sz val="10.5"/>
        <color rgb="FF000000"/>
        <rFont val="宋体"/>
        <charset val="134"/>
        <scheme val="minor"/>
      </rPr>
      <t>100mm</t>
    </r>
    <r>
      <rPr>
        <vertAlign val="superscript"/>
        <sz val="10.5"/>
        <rFont val="宋体"/>
        <charset val="134"/>
        <scheme val="minor"/>
      </rPr>
      <t>2</t>
    </r>
  </si>
  <si>
    <r>
      <rPr>
        <sz val="10.5"/>
        <color rgb="FF000000"/>
        <rFont val="宋体"/>
        <charset val="134"/>
        <scheme val="minor"/>
      </rPr>
      <t>50mm</t>
    </r>
    <r>
      <rPr>
        <vertAlign val="superscript"/>
        <sz val="10.5"/>
        <rFont val="宋体"/>
        <charset val="134"/>
        <scheme val="minor"/>
      </rPr>
      <t>2</t>
    </r>
  </si>
  <si>
    <t>支持绝缘子（绝缘垫）</t>
  </si>
  <si>
    <t>380V</t>
  </si>
  <si>
    <t>接地铜排</t>
  </si>
  <si>
    <t>TMY-30×4</t>
  </si>
  <si>
    <t>DN100</t>
  </si>
  <si>
    <t>九</t>
  </si>
  <si>
    <t>电缆及防火材料</t>
  </si>
  <si>
    <t>WSZD无机速固防火堵料</t>
  </si>
  <si>
    <t>RZD软质阻火堵料</t>
  </si>
  <si>
    <t>防火涂料</t>
  </si>
  <si>
    <t>kg</t>
  </si>
  <si>
    <t>防火隔板</t>
  </si>
  <si>
    <t>1m×2m</t>
  </si>
  <si>
    <t>张</t>
  </si>
  <si>
    <t>防火网</t>
  </si>
  <si>
    <t>0.6m×0.6m</t>
  </si>
  <si>
    <t>耐火砖</t>
  </si>
  <si>
    <t>块</t>
  </si>
  <si>
    <t>角钢支架</t>
  </si>
  <si>
    <t>L60×60×6</t>
  </si>
  <si>
    <t>35kV高压交流电缆</t>
  </si>
  <si>
    <t>ZC-YJY23-26/35kV-3×95</t>
  </si>
  <si>
    <t>35kV高压冷缩交流终端电缆头</t>
  </si>
  <si>
    <t>配电缆 ZC-YJY23-26/35kV-3×95</t>
  </si>
  <si>
    <t>ZC-YJY23-26/35kV-3×185</t>
  </si>
  <si>
    <r>
      <rPr>
        <sz val="10.5"/>
        <rFont val="宋体"/>
        <charset val="134"/>
        <scheme val="minor"/>
      </rPr>
      <t>配电缆</t>
    </r>
    <r>
      <rPr>
        <sz val="10"/>
        <rFont val="宋体"/>
        <charset val="134"/>
        <scheme val="minor"/>
      </rPr>
      <t xml:space="preserve"> ZC-YJY23-26/35kV-3×185</t>
    </r>
  </si>
  <si>
    <t>ZC-YJY23-26/35kV-3×300</t>
  </si>
  <si>
    <r>
      <rPr>
        <sz val="10.5"/>
        <rFont val="宋体"/>
        <charset val="134"/>
        <scheme val="minor"/>
      </rPr>
      <t>配电缆</t>
    </r>
    <r>
      <rPr>
        <sz val="10"/>
        <rFont val="宋体"/>
        <charset val="134"/>
        <scheme val="minor"/>
      </rPr>
      <t xml:space="preserve"> ZC-YJY23-26/35kV-3×300</t>
    </r>
  </si>
  <si>
    <t>低压动力电缆</t>
  </si>
  <si>
    <t>ZC-YJV22-0.6/1kV-3×185+1×95</t>
  </si>
  <si>
    <t>ZC-YJV22-0.6/1kV-3×50+2×25</t>
  </si>
  <si>
    <t>ZC-YJV22-0.6/1kV-5×16</t>
  </si>
  <si>
    <t>ZC-YJV22-0.6/1kV-5×10</t>
  </si>
  <si>
    <t>ZC-YJV22-0.6/1kV-5×6</t>
  </si>
  <si>
    <t>ZC-YJV22-0.6/1kV-5×4</t>
  </si>
  <si>
    <t>ZC-YJV22-0.6/1kV-3×6</t>
  </si>
  <si>
    <t>ZC-YJV22-0.6/1kV-3×4</t>
  </si>
  <si>
    <t>电缆护管</t>
  </si>
  <si>
    <t>DN200   镀锌钢管或高强度的聚乙烯PE</t>
  </si>
  <si>
    <t>DN150   热镀锌钢管</t>
  </si>
  <si>
    <t>DN50   镀锌钢管或高强度的聚乙烯PE</t>
  </si>
  <si>
    <t>防火堵料</t>
  </si>
  <si>
    <t>储能区部分</t>
  </si>
  <si>
    <t>储能系统</t>
  </si>
  <si>
    <t>以下均为甲供</t>
  </si>
  <si>
    <t>箱式储能系统</t>
  </si>
  <si>
    <t>额定容量100MW/200MWh</t>
  </si>
  <si>
    <t>包含40套5MWh储能单元</t>
  </si>
  <si>
    <t>能量管理系统</t>
  </si>
  <si>
    <t>储能变流升压一体机</t>
  </si>
  <si>
    <r>
      <rPr>
        <sz val="10.5"/>
        <color rgb="FF000000"/>
        <rFont val="宋体"/>
        <charset val="134"/>
        <scheme val="minor"/>
      </rPr>
      <t>三相干式变压器，自冷双分裂，铜导线，变压器型号</t>
    </r>
    <r>
      <rPr>
        <sz val="10.5"/>
        <rFont val="宋体"/>
        <charset val="134"/>
        <scheme val="minor"/>
      </rPr>
      <t>:35±2×2.5%/0.69kV  Dy11y11
5500kVA。PCS：2台2500kw</t>
    </r>
  </si>
  <si>
    <t>电缆</t>
  </si>
  <si>
    <t>ZC-YJV22-0.6/1kV-4×35</t>
  </si>
  <si>
    <t>ZC-YJV22-0.6/1kV-2×4</t>
  </si>
  <si>
    <t>户内型</t>
  </si>
  <si>
    <t>直流电缆</t>
  </si>
  <si>
    <t>ZC-YJV62-1.8/3kV-1×185</t>
  </si>
  <si>
    <t>控制电缆</t>
  </si>
  <si>
    <t>ZC-RVVSP  2*1.5</t>
  </si>
  <si>
    <t>电池舱与PCS之间电缆，BMS与PCS以CAN通讯、常闭干接点</t>
  </si>
  <si>
    <t>超五类屏蔽以太网线</t>
  </si>
  <si>
    <t>电池舱与PCS之间电缆，BMS与EMS（一体机舱交换机）以太网通讯</t>
  </si>
  <si>
    <t>NH-RVVSP 2*1.5</t>
  </si>
  <si>
    <t>电池舱与PCS之间电缆，一体机烟感、温感到电池舱消防控制器的消防信号</t>
  </si>
  <si>
    <t>消防布线，消防系统手拉手</t>
  </si>
  <si>
    <t>16芯单模千M光缆</t>
  </si>
  <si>
    <t>EMS环网 ，采集、控制部分环网</t>
  </si>
  <si>
    <t>8芯单模千M光缆</t>
  </si>
  <si>
    <t>EMS环网 ，智慧能源系统组网</t>
  </si>
  <si>
    <t>电气二次工程量清单</t>
  </si>
  <si>
    <t>名       称</t>
  </si>
  <si>
    <t>型号、规格及技术数据</t>
  </si>
  <si>
    <t>控制和保护系统</t>
  </si>
  <si>
    <t>（一）</t>
  </si>
  <si>
    <t>升压站微机监控系统</t>
  </si>
  <si>
    <t>监控主机兼操作员站</t>
  </si>
  <si>
    <t>监控主机兼工程师工作站</t>
  </si>
  <si>
    <t>软件</t>
  </si>
  <si>
    <t>含监控软件、应用软件</t>
  </si>
  <si>
    <t>打印机</t>
  </si>
  <si>
    <t>远动通信柜</t>
  </si>
  <si>
    <r>
      <rPr>
        <sz val="10"/>
        <color rgb="FF000000"/>
        <rFont val="宋体"/>
        <charset val="134"/>
        <scheme val="minor"/>
      </rPr>
      <t>含远动装置</t>
    </r>
    <r>
      <rPr>
        <sz val="10"/>
        <rFont val="宋体"/>
        <charset val="134"/>
        <scheme val="minor"/>
      </rPr>
      <t>2台、规约转换装置1台</t>
    </r>
  </si>
  <si>
    <t>站内网络通信柜</t>
  </si>
  <si>
    <t>含站控层主干网交换机4台及附件</t>
  </si>
  <si>
    <t>时间同步系统柜</t>
  </si>
  <si>
    <t>双主机配置</t>
  </si>
  <si>
    <t>公用测控柜</t>
  </si>
  <si>
    <t>含全站公用测控装置2台</t>
  </si>
  <si>
    <t>PT电压转接柜</t>
  </si>
  <si>
    <t>含：110kV电压转接端子排1套；35kV电压转接端子排1套；附件1套</t>
  </si>
  <si>
    <t>主变测控柜</t>
  </si>
  <si>
    <r>
      <rPr>
        <sz val="10"/>
        <color rgb="FF000000"/>
        <rFont val="宋体"/>
        <charset val="134"/>
        <scheme val="minor"/>
      </rPr>
      <t>含：高压侧、低压侧、本体测控装置各</t>
    </r>
    <r>
      <rPr>
        <sz val="10"/>
        <rFont val="宋体"/>
        <charset val="134"/>
        <scheme val="minor"/>
      </rPr>
      <t>1台</t>
    </r>
  </si>
  <si>
    <r>
      <rPr>
        <sz val="10"/>
        <color rgb="FF000000"/>
        <rFont val="宋体"/>
        <charset val="134"/>
        <scheme val="minor"/>
      </rPr>
      <t>110kV</t>
    </r>
    <r>
      <rPr>
        <sz val="10"/>
        <rFont val="宋体"/>
        <charset val="134"/>
        <scheme val="minor"/>
      </rPr>
      <t>线路测控柜</t>
    </r>
  </si>
  <si>
    <t>含：110kV线路测控装置1台、打印机、附件等</t>
  </si>
  <si>
    <t>微机防误系统</t>
  </si>
  <si>
    <t>含：五防主机1台、防误软件及防误锁具等</t>
  </si>
  <si>
    <t>单装置</t>
  </si>
  <si>
    <t>35kV储能线路保护测控装置</t>
  </si>
  <si>
    <t>安装开关柜中</t>
  </si>
  <si>
    <t>35kV接地变保护测控装置</t>
  </si>
  <si>
    <t>35kV站用变保护测控装置</t>
  </si>
  <si>
    <t>35kV SVG线路保护测控装置</t>
  </si>
  <si>
    <r>
      <rPr>
        <sz val="10"/>
        <rFont val="宋体"/>
        <charset val="134"/>
        <scheme val="minor"/>
      </rPr>
      <t>35kV</t>
    </r>
    <r>
      <rPr>
        <sz val="10"/>
        <rFont val="宋体"/>
        <charset val="134"/>
        <scheme val="minor"/>
      </rPr>
      <t>间隔层交换机</t>
    </r>
  </si>
  <si>
    <t>安装在PT柜中</t>
  </si>
  <si>
    <t>微机消谐装置</t>
  </si>
  <si>
    <t>35kV母线测控装置</t>
  </si>
  <si>
    <t>网络附件</t>
  </si>
  <si>
    <t>含光缆、网线、屏蔽电缆等网络附件</t>
  </si>
  <si>
    <t>控制台</t>
  </si>
  <si>
    <t>12工位</t>
  </si>
  <si>
    <t>（二）</t>
  </si>
  <si>
    <t>继电保护及安全自动装置</t>
  </si>
  <si>
    <t>故障录波柜</t>
  </si>
  <si>
    <r>
      <rPr>
        <sz val="10"/>
        <color rgb="FF000000"/>
        <rFont val="宋体"/>
        <charset val="134"/>
        <scheme val="minor"/>
      </rPr>
      <t>含：故障录波装置</t>
    </r>
    <r>
      <rPr>
        <sz val="10"/>
        <rFont val="宋体"/>
        <charset val="134"/>
        <scheme val="minor"/>
      </rPr>
      <t>1台</t>
    </r>
  </si>
  <si>
    <t>保护及故障信息子站柜</t>
  </si>
  <si>
    <t>含：保信主机、工作站等</t>
  </si>
  <si>
    <r>
      <rPr>
        <sz val="10"/>
        <color rgb="FF000000"/>
        <rFont val="宋体"/>
        <charset val="134"/>
        <scheme val="minor"/>
      </rPr>
      <t>110kV</t>
    </r>
    <r>
      <rPr>
        <sz val="10"/>
        <rFont val="宋体"/>
        <charset val="134"/>
        <scheme val="minor"/>
      </rPr>
      <t>线路保护柜</t>
    </r>
  </si>
  <si>
    <r>
      <rPr>
        <sz val="10"/>
        <color rgb="FF000000"/>
        <rFont val="宋体"/>
        <charset val="134"/>
        <scheme val="minor"/>
      </rPr>
      <t>含:纵联光纤电流差动保护</t>
    </r>
    <r>
      <rPr>
        <sz val="10"/>
        <rFont val="宋体"/>
        <charset val="134"/>
        <scheme val="minor"/>
      </rPr>
      <t>1套、操作箱1台、打印机1台</t>
    </r>
  </si>
  <si>
    <r>
      <rPr>
        <sz val="10"/>
        <rFont val="宋体"/>
        <charset val="134"/>
        <scheme val="minor"/>
      </rPr>
      <t>35kV</t>
    </r>
    <r>
      <rPr>
        <sz val="10"/>
        <rFont val="宋体"/>
        <charset val="134"/>
        <scheme val="minor"/>
      </rPr>
      <t>母线保护柜</t>
    </r>
  </si>
  <si>
    <r>
      <rPr>
        <sz val="10"/>
        <color rgb="FF000000"/>
        <rFont val="宋体"/>
        <charset val="134"/>
        <scheme val="minor"/>
      </rPr>
      <t>含：35kV母线保护装置</t>
    </r>
    <r>
      <rPr>
        <sz val="10"/>
        <rFont val="宋体"/>
        <charset val="134"/>
        <scheme val="minor"/>
      </rPr>
      <t>1套、打印机1台</t>
    </r>
  </si>
  <si>
    <t>110kV主变保护柜</t>
  </si>
  <si>
    <r>
      <rPr>
        <sz val="10"/>
        <color rgb="FF000000"/>
        <rFont val="宋体"/>
        <charset val="134"/>
        <scheme val="minor"/>
      </rPr>
      <t>含：主变差动保护装置1台，高后备保护装置1台、低后备保护装置1台、非电量保护装置1台、打印机</t>
    </r>
    <r>
      <rPr>
        <sz val="10"/>
        <rFont val="宋体"/>
        <charset val="134"/>
        <scheme val="minor"/>
      </rPr>
      <t>1台；附件 1套</t>
    </r>
  </si>
  <si>
    <t>频率电压紧急控制柜</t>
  </si>
  <si>
    <t>含频率电压紧急控制装置1套和防孤岛保护装置1套</t>
  </si>
  <si>
    <t>调度自动化系统</t>
  </si>
  <si>
    <t>计量电度表柜</t>
  </si>
  <si>
    <t>110kV线路电度表</t>
  </si>
  <si>
    <t>0.2S级多功能双向计量电度表（1＋1配置）</t>
  </si>
  <si>
    <t>电能量采集及远传终端</t>
  </si>
  <si>
    <t>35kV储能线路电度表</t>
  </si>
  <si>
    <r>
      <rPr>
        <sz val="10"/>
        <color rgb="FF000000"/>
        <rFont val="宋体"/>
        <charset val="134"/>
        <scheme val="minor"/>
      </rPr>
      <t>0.5S</t>
    </r>
    <r>
      <rPr>
        <sz val="10"/>
        <rFont val="宋体"/>
        <charset val="134"/>
        <scheme val="minor"/>
      </rPr>
      <t>级多功能双向电度表（1＋0配置）</t>
    </r>
  </si>
  <si>
    <t>安装在开关柜中</t>
  </si>
  <si>
    <t>35kV接地变电度表</t>
  </si>
  <si>
    <r>
      <rPr>
        <sz val="10"/>
        <rFont val="宋体"/>
        <charset val="134"/>
        <scheme val="minor"/>
      </rPr>
      <t>0.5S</t>
    </r>
    <r>
      <rPr>
        <sz val="10"/>
        <rFont val="宋体"/>
        <charset val="134"/>
        <scheme val="minor"/>
      </rPr>
      <t>级多功能双向电度表（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＋</t>
    </r>
    <r>
      <rPr>
        <sz val="10"/>
        <rFont val="宋体"/>
        <charset val="134"/>
        <scheme val="minor"/>
      </rPr>
      <t>0配置）</t>
    </r>
  </si>
  <si>
    <t>35kV站用变电度表</t>
  </si>
  <si>
    <t>0.5S级多功能双向电度表（1＋0配置）</t>
  </si>
  <si>
    <t>35kV SVG线路电度表</t>
  </si>
  <si>
    <t>主变低压侧电度表</t>
  </si>
  <si>
    <t>电能质量在线监测柜</t>
  </si>
  <si>
    <t>含：电能质量在线监测装置1台</t>
  </si>
  <si>
    <t>相量测量装置柜</t>
  </si>
  <si>
    <t>含：宽频同步相量测量装置1套</t>
  </si>
  <si>
    <t>功率控制系统（AGC、AVC）柜</t>
  </si>
  <si>
    <t>含：功率控制装置</t>
  </si>
  <si>
    <t>一次调频系统柜</t>
  </si>
  <si>
    <t>含：一次调频主机及工作站</t>
  </si>
  <si>
    <t>全景监控系统</t>
  </si>
  <si>
    <t>含以下</t>
  </si>
  <si>
    <t>稳控主机柜</t>
  </si>
  <si>
    <t>含：稳控装置</t>
  </si>
  <si>
    <t>全景监控紧急态控制柜</t>
  </si>
  <si>
    <t>含：全景监控紧急态控制装置</t>
  </si>
  <si>
    <t>网厂交互平台系统</t>
  </si>
  <si>
    <t>含：工作站2台、防火墙、软件等</t>
  </si>
  <si>
    <t>交直流控制电源系统</t>
  </si>
  <si>
    <t>交流充电柜</t>
  </si>
  <si>
    <t>交流馈电柜</t>
  </si>
  <si>
    <t>直流充电柜</t>
  </si>
  <si>
    <t>每面含：5×20A模块</t>
  </si>
  <si>
    <t>直流馈线柜</t>
  </si>
  <si>
    <t>通信电源柜</t>
  </si>
  <si>
    <t>每面含：1套高频开关电源设备及2段馈线</t>
  </si>
  <si>
    <t>试验电源柜</t>
  </si>
  <si>
    <t>事故照明电源柜</t>
  </si>
  <si>
    <t>含：5kVA逆变电源模块1台</t>
  </si>
  <si>
    <t>阀控密封铅酸蓄电池</t>
  </si>
  <si>
    <t>104只，300Ah，2V</t>
  </si>
  <si>
    <t>支架安装</t>
  </si>
  <si>
    <r>
      <rPr>
        <sz val="10"/>
        <rFont val="宋体"/>
        <charset val="134"/>
        <scheme val="minor"/>
      </rPr>
      <t>UPS</t>
    </r>
    <r>
      <rPr>
        <sz val="10"/>
        <rFont val="宋体"/>
        <charset val="134"/>
        <scheme val="minor"/>
      </rPr>
      <t>电源柜</t>
    </r>
  </si>
  <si>
    <t>含逆变电源10kVA2台及馈线等</t>
  </si>
  <si>
    <t>辅助设备</t>
  </si>
  <si>
    <t>火灾报警系统</t>
  </si>
  <si>
    <t>视频安防监视系统</t>
  </si>
  <si>
    <t>含：视频摄像头30个（户内、户外）、网络存储录像机、安防工作站、网络传输设备、视频/电源电缆</t>
  </si>
  <si>
    <t>满足储能电池舱及PCS舱摄像头接入要求</t>
  </si>
  <si>
    <t>升压站门禁系统</t>
  </si>
  <si>
    <t>围墙高压脉冲系统</t>
  </si>
  <si>
    <t>红外线对射装置</t>
  </si>
  <si>
    <t>辅助材料</t>
  </si>
  <si>
    <t>二次等电位铜缆</t>
  </si>
  <si>
    <t>120mm²</t>
  </si>
  <si>
    <t>接地铜缆</t>
  </si>
  <si>
    <t>50mm²</t>
  </si>
  <si>
    <t>ZR-YJY22-0.6/1 2×4</t>
  </si>
  <si>
    <t>ZR-YJY22-0.6/1 2×6</t>
  </si>
  <si>
    <t>ZRC-KVVP2/22 4×1.5</t>
  </si>
  <si>
    <t>ZRC-KVVP2/22 7×1.5</t>
  </si>
  <si>
    <t>ZRC-KVVP2/22 14×1.5</t>
  </si>
  <si>
    <t>ZRC-KVVP2/22 4×4</t>
  </si>
  <si>
    <t>ZRC-KVVP2/22 7×4</t>
  </si>
  <si>
    <t>ZRC-DJYP2VP2 2×2×1.0</t>
  </si>
  <si>
    <t>通信工程量清单</t>
  </si>
  <si>
    <t>型号规格及技术数据</t>
  </si>
  <si>
    <t>光传输设备柜</t>
  </si>
  <si>
    <t>含：SDH光传输设备 622Mb/s（子架及公共部件1套；核心单元2套；622Mb/s光接口板4块；8口FE以太网接口板2块等）</t>
  </si>
  <si>
    <r>
      <rPr>
        <sz val="10.5"/>
        <rFont val="宋体"/>
        <charset val="134"/>
      </rPr>
      <t>混合终端</t>
    </r>
    <r>
      <rPr>
        <sz val="10.5"/>
        <color rgb="FF000000"/>
        <rFont val="宋体"/>
        <charset val="134"/>
      </rPr>
      <t>设备</t>
    </r>
  </si>
  <si>
    <t>调度数据网柜</t>
  </si>
  <si>
    <t>每面含：调度数据网交换机2台、路由器1台、纵向加密装置2台</t>
  </si>
  <si>
    <t>调度电话</t>
  </si>
  <si>
    <t>带录音功能</t>
  </si>
  <si>
    <t>综合配线柜</t>
  </si>
  <si>
    <r>
      <rPr>
        <sz val="10.5"/>
        <rFont val="宋体"/>
        <charset val="134"/>
      </rPr>
      <t>含</t>
    </r>
    <r>
      <rPr>
        <sz val="10.5"/>
        <color indexed="8"/>
        <rFont val="Times New Roman"/>
        <charset val="134"/>
      </rPr>
      <t>ODF96</t>
    </r>
    <r>
      <rPr>
        <sz val="10.5"/>
        <color indexed="8"/>
        <rFont val="宋体"/>
        <charset val="134"/>
      </rPr>
      <t>、</t>
    </r>
    <r>
      <rPr>
        <sz val="10.5"/>
        <color indexed="8"/>
        <rFont val="Times New Roman"/>
        <charset val="134"/>
      </rPr>
      <t>DDF64</t>
    </r>
    <r>
      <rPr>
        <sz val="10.5"/>
        <color indexed="8"/>
        <rFont val="宋体"/>
        <charset val="134"/>
      </rPr>
      <t>、</t>
    </r>
    <r>
      <rPr>
        <sz val="10.5"/>
        <color indexed="8"/>
        <rFont val="Times New Roman"/>
        <charset val="134"/>
      </rPr>
      <t>VDF100</t>
    </r>
  </si>
  <si>
    <t>二次安防设备柜</t>
  </si>
  <si>
    <r>
      <rPr>
        <sz val="10.5"/>
        <rFont val="宋体"/>
        <charset val="134"/>
      </rPr>
      <t>含：防火墙</t>
    </r>
    <r>
      <rPr>
        <sz val="10.5"/>
        <rFont val="Times New Roman"/>
        <charset val="134"/>
      </rPr>
      <t>3</t>
    </r>
    <r>
      <rPr>
        <sz val="10.5"/>
        <rFont val="宋体"/>
        <charset val="134"/>
      </rPr>
      <t>台、入侵检测装置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台、正反向隔离装置各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台、网络安全监测装置</t>
    </r>
    <r>
      <rPr>
        <sz val="10.5"/>
        <rFont val="Times New Roman"/>
        <charset val="134"/>
      </rPr>
      <t>2</t>
    </r>
    <r>
      <rPr>
        <sz val="10.5"/>
        <rFont val="宋体"/>
        <charset val="134"/>
      </rPr>
      <t>台、内网安全审计系统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套、网络安全就地监控主机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台、等保测评1项、安全评估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项、国产防病毒软件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套、核心防护（全站主机加固）等。</t>
    </r>
  </si>
  <si>
    <t>导引光缆</t>
  </si>
  <si>
    <r>
      <rPr>
        <sz val="10.5"/>
        <rFont val="Times New Roman"/>
        <charset val="134"/>
      </rPr>
      <t>24</t>
    </r>
    <r>
      <rPr>
        <sz val="10.5"/>
        <color rgb="FF000000"/>
        <rFont val="宋体"/>
        <charset val="134"/>
      </rPr>
      <t>芯</t>
    </r>
  </si>
  <si>
    <t>镀锌钢管</t>
  </si>
  <si>
    <r>
      <rPr>
        <sz val="10.5"/>
        <rFont val="宋体"/>
        <charset val="134"/>
      </rPr>
      <t>直径</t>
    </r>
    <r>
      <rPr>
        <sz val="10.5"/>
        <color indexed="8"/>
        <rFont val="Times New Roman"/>
        <charset val="134"/>
      </rPr>
      <t>50</t>
    </r>
  </si>
  <si>
    <r>
      <rPr>
        <sz val="10.5"/>
        <rFont val="Times New Roman"/>
        <charset val="134"/>
      </rPr>
      <t>PE</t>
    </r>
    <r>
      <rPr>
        <sz val="10.5"/>
        <color indexed="8"/>
        <rFont val="宋体"/>
        <charset val="134"/>
      </rPr>
      <t>子管</t>
    </r>
  </si>
  <si>
    <t>地调省调通信配合费</t>
  </si>
  <si>
    <t>手续、试验及其他费用</t>
  </si>
  <si>
    <t>工程专项验收手续费</t>
  </si>
  <si>
    <t>含：水土保持、环保施工（按批复方案，满足验收要求）、防洪工程施工及验收（依据防洪报告及相关设计方案，如有）、电力质监、安评验收（含安全设施设计专篇）、防雷接地检测验收、消防设计审查及消防验收、职业病防治验收（含职业病危害预评价及防护设施设计专篇）、档案验收、政府部门的竣工验收备案</t>
  </si>
  <si>
    <t>现场交接试验及调试</t>
  </si>
  <si>
    <t>涉网试验（并网性能试验）除外的所有现场试验及调试</t>
  </si>
  <si>
    <t>安监、环监、质监等相关部门协调费；配合并网验收协调费</t>
  </si>
  <si>
    <t>工程保险及保函费</t>
  </si>
  <si>
    <t>生产准备费</t>
  </si>
  <si>
    <t>详见附表一</t>
  </si>
  <si>
    <t>市政管网接口费</t>
  </si>
  <si>
    <t>临时设施、建筑、施工现场封闭围挡、标识标牌等安全文明施工费及10kV外引电源报装手续、临时占地手续和费用等</t>
  </si>
  <si>
    <t>附表一生产准备配置清单</t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</si>
  <si>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</si>
  <si>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名称</t>
    </r>
  </si>
  <si>
    <r>
      <rPr>
        <sz val="11"/>
        <rFont val="宋体"/>
        <charset val="134"/>
      </rPr>
      <t>规格型号</t>
    </r>
  </si>
  <si>
    <r>
      <rPr>
        <sz val="11"/>
        <rFont val="宋体"/>
        <charset val="134"/>
      </rPr>
      <t>单位</t>
    </r>
  </si>
  <si>
    <r>
      <rPr>
        <sz val="11"/>
        <rFont val="宋体"/>
        <charset val="134"/>
      </rPr>
      <t>数量</t>
    </r>
  </si>
  <si>
    <r>
      <rPr>
        <sz val="11"/>
        <rFont val="宋体"/>
        <charset val="134"/>
      </rPr>
      <t>品牌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产地</t>
    </r>
  </si>
  <si>
    <t>一、生产工器具配备表</t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</si>
  <si>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</si>
  <si>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名称</t>
    </r>
  </si>
  <si>
    <r>
      <rPr>
        <sz val="11"/>
        <color rgb="FF000000"/>
        <rFont val="宋体"/>
        <charset val="134"/>
      </rPr>
      <t>规格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</si>
  <si>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</si>
  <si>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</si>
  <si>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红外测温仪</t>
    </r>
  </si>
  <si>
    <t>FLUKE62</t>
  </si>
  <si>
    <r>
      <rPr>
        <sz val="11"/>
        <color rgb="FF000000"/>
        <rFont val="宋体"/>
        <charset val="134"/>
      </rPr>
      <t>个</t>
    </r>
  </si>
  <si>
    <r>
      <rPr>
        <sz val="11"/>
        <color rgb="FF000000"/>
        <rFont val="宋体"/>
        <charset val="134"/>
      </rPr>
      <t>相序表</t>
    </r>
  </si>
  <si>
    <t>FLUKE9040</t>
  </si>
  <si>
    <r>
      <rPr>
        <sz val="11"/>
        <color rgb="FF000000"/>
        <rFont val="宋体"/>
        <charset val="134"/>
      </rPr>
      <t>光纤测试仪</t>
    </r>
  </si>
  <si>
    <r>
      <rPr>
        <sz val="11"/>
        <color rgb="FF000000"/>
        <rFont val="宋体"/>
        <charset val="134"/>
      </rPr>
      <t>爱博翔</t>
    </r>
    <r>
      <rPr>
        <sz val="11"/>
        <color rgb="FF000000"/>
        <rFont val="Times New Roman"/>
        <charset val="134"/>
      </rPr>
      <t>PK_56B</t>
    </r>
  </si>
  <si>
    <r>
      <rPr>
        <sz val="11"/>
        <color rgb="FF000000"/>
        <rFont val="宋体"/>
        <charset val="134"/>
      </rPr>
      <t>台</t>
    </r>
  </si>
  <si>
    <r>
      <rPr>
        <sz val="11"/>
        <color rgb="FF000000"/>
        <rFont val="宋体"/>
        <charset val="134"/>
      </rPr>
      <t>电热风枪</t>
    </r>
  </si>
  <si>
    <t>630DCE</t>
  </si>
  <si>
    <r>
      <rPr>
        <sz val="11"/>
        <color rgb="FF000000"/>
        <rFont val="宋体"/>
        <charset val="134"/>
      </rPr>
      <t>线号机</t>
    </r>
  </si>
  <si>
    <r>
      <rPr>
        <sz val="11"/>
        <color rgb="FF000000"/>
        <rFont val="Times New Roman"/>
        <charset val="134"/>
      </rPr>
      <t>TP20</t>
    </r>
    <r>
      <rPr>
        <sz val="11"/>
        <color rgb="FF000000"/>
        <rFont val="宋体"/>
        <charset val="134"/>
      </rPr>
      <t>手持式（带</t>
    </r>
    <r>
      <rPr>
        <sz val="11"/>
        <color rgb="FF000000"/>
        <rFont val="Times New Roman"/>
        <charset val="134"/>
      </rPr>
      <t>6mmPVC</t>
    </r>
    <r>
      <rPr>
        <sz val="11"/>
        <color rgb="FF000000"/>
        <rFont val="宋体"/>
        <charset val="134"/>
      </rPr>
      <t>套管</t>
    </r>
    <r>
      <rPr>
        <sz val="11"/>
        <color rgb="FF000000"/>
        <rFont val="Times New Roman"/>
        <charset val="134"/>
      </rPr>
      <t>200</t>
    </r>
    <r>
      <rPr>
        <sz val="11"/>
        <color rgb="FF000000"/>
        <rFont val="宋体"/>
        <charset val="134"/>
      </rPr>
      <t>米）</t>
    </r>
  </si>
  <si>
    <r>
      <rPr>
        <sz val="11"/>
        <color rgb="FF000000"/>
        <rFont val="宋体"/>
        <charset val="134"/>
      </rPr>
      <t>自动回收电缆盘</t>
    </r>
  </si>
  <si>
    <r>
      <rPr>
        <sz val="11"/>
        <color rgb="FF000000"/>
        <rFont val="Times New Roman"/>
        <charset val="134"/>
      </rPr>
      <t xml:space="preserve">YL-16ZG3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60</t>
    </r>
    <r>
      <rPr>
        <sz val="11"/>
        <color rgb="FF000000"/>
        <rFont val="宋体"/>
        <charset val="134"/>
      </rPr>
      <t>米）</t>
    </r>
    <r>
      <rPr>
        <sz val="11"/>
        <color rgb="FF000000"/>
        <rFont val="Times New Roman"/>
        <charset val="134"/>
      </rPr>
      <t xml:space="preserve"> 2X2.5</t>
    </r>
  </si>
  <si>
    <r>
      <rPr>
        <sz val="11"/>
        <color rgb="FF000000"/>
        <rFont val="Times New Roman"/>
        <charset val="134"/>
      </rPr>
      <t xml:space="preserve">YL-16ZG4 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45</t>
    </r>
    <r>
      <rPr>
        <sz val="11"/>
        <color rgb="FF000000"/>
        <rFont val="宋体"/>
        <charset val="134"/>
      </rPr>
      <t>米）</t>
    </r>
    <r>
      <rPr>
        <sz val="11"/>
        <color rgb="FF000000"/>
        <rFont val="Times New Roman"/>
        <charset val="134"/>
      </rPr>
      <t xml:space="preserve"> 3X2.5+1</t>
    </r>
  </si>
  <si>
    <r>
      <rPr>
        <sz val="11"/>
        <color rgb="FF000000"/>
        <rFont val="宋体"/>
        <charset val="134"/>
      </rPr>
      <t>轮车</t>
    </r>
    <r>
      <rPr>
        <sz val="11"/>
        <color rgb="FF000000"/>
        <rFont val="Times New Roman"/>
        <charset val="134"/>
      </rPr>
      <t>350</t>
    </r>
    <r>
      <rPr>
        <sz val="11"/>
        <color rgb="FF000000"/>
        <rFont val="宋体"/>
        <charset val="134"/>
      </rPr>
      <t>工业插座电缆盘</t>
    </r>
  </si>
  <si>
    <r>
      <rPr>
        <sz val="11"/>
        <color rgb="FF000000"/>
        <rFont val="Times New Roman"/>
        <charset val="134"/>
      </rPr>
      <t xml:space="preserve">YL-32CGB4 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宋体"/>
        <charset val="134"/>
      </rPr>
      <t>米）</t>
    </r>
    <r>
      <rPr>
        <sz val="11"/>
        <color rgb="FF000000"/>
        <rFont val="Times New Roman"/>
        <charset val="134"/>
      </rPr>
      <t xml:space="preserve"> 3X4+1</t>
    </r>
  </si>
  <si>
    <r>
      <rPr>
        <sz val="11"/>
        <color rgb="FF000000"/>
        <rFont val="宋体"/>
        <charset val="134"/>
      </rPr>
      <t>工业用吸尘器</t>
    </r>
  </si>
  <si>
    <t>GXT-35</t>
  </si>
  <si>
    <r>
      <rPr>
        <sz val="11"/>
        <color rgb="FF000000"/>
        <rFont val="Times New Roman"/>
        <charset val="134"/>
      </rPr>
      <t>48</t>
    </r>
    <r>
      <rPr>
        <sz val="11"/>
        <color rgb="FF000000"/>
        <rFont val="宋体"/>
        <charset val="134"/>
      </rPr>
      <t>件套筒扳手</t>
    </r>
  </si>
  <si>
    <t>1/4`  4-13mm</t>
  </si>
  <si>
    <r>
      <rPr>
        <sz val="11"/>
        <color rgb="FF000000"/>
        <rFont val="宋体"/>
        <charset val="134"/>
      </rPr>
      <t>套</t>
    </r>
  </si>
  <si>
    <r>
      <rPr>
        <sz val="11"/>
        <color rgb="FF000000"/>
        <rFont val="Times New Roman"/>
        <charset val="134"/>
      </rPr>
      <t>26</t>
    </r>
    <r>
      <rPr>
        <sz val="11"/>
        <color rgb="FF000000"/>
        <rFont val="宋体"/>
        <charset val="134"/>
      </rPr>
      <t>件套筒扳手</t>
    </r>
  </si>
  <si>
    <t>1/2`  8-32mm</t>
  </si>
  <si>
    <r>
      <rPr>
        <sz val="11"/>
        <color rgb="FF000000"/>
        <rFont val="宋体"/>
        <charset val="134"/>
      </rPr>
      <t>组合开口扳手</t>
    </r>
  </si>
  <si>
    <t>10-32mm</t>
  </si>
  <si>
    <r>
      <rPr>
        <sz val="11"/>
        <color rgb="FF000000"/>
        <rFont val="宋体"/>
        <charset val="134"/>
      </rPr>
      <t>组合内六角扳手</t>
    </r>
  </si>
  <si>
    <r>
      <rPr>
        <sz val="11"/>
        <color rgb="FF000000"/>
        <rFont val="宋体"/>
        <charset val="134"/>
      </rPr>
      <t>公制</t>
    </r>
  </si>
  <si>
    <r>
      <rPr>
        <sz val="11"/>
        <color rgb="FF000000"/>
        <rFont val="宋体"/>
        <charset val="134"/>
      </rPr>
      <t>英制</t>
    </r>
  </si>
  <si>
    <r>
      <rPr>
        <sz val="11"/>
        <color rgb="FF000000"/>
        <rFont val="宋体"/>
        <charset val="134"/>
      </rPr>
      <t>切割钳</t>
    </r>
  </si>
  <si>
    <t>NWS 047-370</t>
  </si>
  <si>
    <r>
      <rPr>
        <sz val="11"/>
        <color rgb="FF000000"/>
        <rFont val="宋体"/>
        <charset val="134"/>
      </rPr>
      <t>把</t>
    </r>
  </si>
  <si>
    <r>
      <rPr>
        <sz val="11"/>
        <color rgb="FF000000"/>
        <rFont val="宋体"/>
        <charset val="134"/>
      </rPr>
      <t>尖嘴钳</t>
    </r>
  </si>
  <si>
    <r>
      <rPr>
        <sz val="11"/>
        <color rgb="FF000000"/>
        <rFont val="Times New Roman"/>
        <charset val="134"/>
      </rPr>
      <t>6</t>
    </r>
    <r>
      <rPr>
        <sz val="11"/>
        <color rgb="FF000000"/>
        <rFont val="宋体"/>
        <charset val="134"/>
      </rPr>
      <t>寸</t>
    </r>
  </si>
  <si>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寸</t>
    </r>
  </si>
  <si>
    <r>
      <rPr>
        <sz val="11"/>
        <color rgb="FF000000"/>
        <rFont val="宋体"/>
        <charset val="134"/>
      </rPr>
      <t>剥线钳</t>
    </r>
  </si>
  <si>
    <t>1-3.2</t>
  </si>
  <si>
    <r>
      <rPr>
        <sz val="11"/>
        <color rgb="FF000000"/>
        <rFont val="宋体"/>
        <charset val="134"/>
      </rPr>
      <t>弹簧挡圈钳</t>
    </r>
  </si>
  <si>
    <r>
      <rPr>
        <sz val="11"/>
        <color rgb="FF000000"/>
        <rFont val="宋体"/>
        <charset val="134"/>
      </rPr>
      <t>内弯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寸</t>
    </r>
  </si>
  <si>
    <r>
      <rPr>
        <sz val="11"/>
        <color rgb="FF000000"/>
        <rFont val="宋体"/>
        <charset val="134"/>
      </rPr>
      <t>外弯</t>
    </r>
    <r>
      <rPr>
        <sz val="11"/>
        <color rgb="FF000000"/>
        <rFont val="Times New Roman"/>
        <charset val="134"/>
      </rPr>
      <t>9</t>
    </r>
    <r>
      <rPr>
        <sz val="11"/>
        <color rgb="FF000000"/>
        <rFont val="宋体"/>
        <charset val="134"/>
      </rPr>
      <t>寸</t>
    </r>
  </si>
  <si>
    <r>
      <rPr>
        <sz val="11"/>
        <color rgb="FF000000"/>
        <rFont val="宋体"/>
        <charset val="134"/>
      </rPr>
      <t>斜口钳</t>
    </r>
  </si>
  <si>
    <r>
      <rPr>
        <sz val="11"/>
        <color rgb="FF000000"/>
        <rFont val="宋体"/>
        <charset val="134"/>
      </rPr>
      <t>压线钳</t>
    </r>
  </si>
  <si>
    <t xml:space="preserve"> 0.25-10</t>
  </si>
  <si>
    <t>EP-510C 70-400</t>
  </si>
  <si>
    <r>
      <rPr>
        <sz val="11"/>
        <color rgb="FF000000"/>
        <rFont val="宋体"/>
        <charset val="134"/>
      </rPr>
      <t>手动液压（油压）压接钳</t>
    </r>
  </si>
  <si>
    <r>
      <rPr>
        <sz val="11"/>
        <color rgb="FF000000"/>
        <rFont val="宋体"/>
        <charset val="134"/>
      </rPr>
      <t>钳口尺寸：</t>
    </r>
    <r>
      <rPr>
        <sz val="11"/>
        <color rgb="FF000000"/>
        <rFont val="Times New Roman"/>
        <charset val="134"/>
      </rPr>
      <t>16-150mm2</t>
    </r>
    <r>
      <rPr>
        <sz val="11"/>
        <color rgb="FF000000"/>
        <rFont val="宋体"/>
        <charset val="134"/>
      </rPr>
      <t>标准配套压接摸具　</t>
    </r>
  </si>
  <si>
    <r>
      <rPr>
        <sz val="11"/>
        <color rgb="FF000000"/>
        <rFont val="宋体"/>
        <charset val="134"/>
      </rPr>
      <t>断线钳</t>
    </r>
  </si>
  <si>
    <r>
      <rPr>
        <sz val="11"/>
        <color rgb="FF000000"/>
        <rFont val="宋体"/>
        <charset val="134"/>
      </rPr>
      <t>齿轮式</t>
    </r>
    <r>
      <rPr>
        <sz val="11"/>
        <color rgb="FF000000"/>
        <rFont val="Times New Roman"/>
        <charset val="134"/>
      </rPr>
      <t xml:space="preserve"> 150mm2 </t>
    </r>
    <r>
      <rPr>
        <sz val="11"/>
        <color rgb="FF000000"/>
        <rFont val="宋体"/>
        <charset val="134"/>
      </rPr>
      <t>钢芯铝绞线</t>
    </r>
  </si>
  <si>
    <r>
      <rPr>
        <sz val="11"/>
        <color rgb="FF000000"/>
        <rFont val="宋体"/>
        <charset val="134"/>
      </rPr>
      <t>线缆剪</t>
    </r>
  </si>
  <si>
    <t>XLJ-120A</t>
  </si>
  <si>
    <r>
      <rPr>
        <sz val="11"/>
        <color rgb="FF000000"/>
        <rFont val="宋体"/>
        <charset val="134"/>
      </rPr>
      <t>电缆专用钳</t>
    </r>
  </si>
  <si>
    <t>SN-03H   0.04-0.178</t>
  </si>
  <si>
    <r>
      <rPr>
        <sz val="11"/>
        <color rgb="FF000000"/>
        <rFont val="宋体"/>
        <charset val="134"/>
      </rPr>
      <t>三用网络钳</t>
    </r>
  </si>
  <si>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寸／</t>
    </r>
    <r>
      <rPr>
        <sz val="11"/>
        <color rgb="FF000000"/>
        <rFont val="Times New Roman"/>
        <charset val="134"/>
      </rPr>
      <t>200mm</t>
    </r>
  </si>
  <si>
    <r>
      <rPr>
        <sz val="11"/>
        <color rgb="FF000000"/>
        <rFont val="宋体"/>
        <charset val="134"/>
      </rPr>
      <t>凤凰端子改锥</t>
    </r>
  </si>
  <si>
    <r>
      <rPr>
        <sz val="11"/>
        <color rgb="FF000000"/>
        <rFont val="宋体"/>
        <charset val="134"/>
      </rPr>
      <t>电工接线一字</t>
    </r>
    <r>
      <rPr>
        <sz val="11"/>
        <color rgb="FF000000"/>
        <rFont val="Times New Roman"/>
        <charset val="134"/>
      </rPr>
      <t>3*75MM</t>
    </r>
  </si>
  <si>
    <r>
      <rPr>
        <sz val="11"/>
        <color rgb="FF000000"/>
        <rFont val="宋体"/>
        <charset val="134"/>
      </rPr>
      <t>橡皮锤</t>
    </r>
  </si>
  <si>
    <t>45mm</t>
  </si>
  <si>
    <r>
      <rPr>
        <sz val="11"/>
        <color rgb="FF000000"/>
        <rFont val="宋体"/>
        <charset val="134"/>
      </rPr>
      <t>组合套筒扳手</t>
    </r>
  </si>
  <si>
    <r>
      <rPr>
        <sz val="11"/>
        <color rgb="FF000000"/>
        <rFont val="Times New Roman"/>
        <charset val="134"/>
      </rPr>
      <t>1/4",37</t>
    </r>
    <r>
      <rPr>
        <sz val="11"/>
        <color rgb="FF000000"/>
        <rFont val="宋体"/>
        <charset val="134"/>
      </rPr>
      <t>件工具</t>
    </r>
    <r>
      <rPr>
        <sz val="11"/>
        <color rgb="FF000000"/>
        <rFont val="Times New Roman"/>
        <charset val="134"/>
      </rPr>
      <t>,D 20 KMU-20</t>
    </r>
  </si>
  <si>
    <r>
      <rPr>
        <sz val="11"/>
        <color rgb="FF000000"/>
        <rFont val="Times New Roman"/>
        <charset val="134"/>
      </rPr>
      <t>8</t>
    </r>
    <r>
      <rPr>
        <sz val="11"/>
        <color rgb="FF000000"/>
        <rFont val="宋体"/>
        <charset val="134"/>
      </rPr>
      <t>件长</t>
    </r>
    <r>
      <rPr>
        <sz val="11"/>
        <color rgb="FF000000"/>
        <rFont val="Times New Roman"/>
        <charset val="134"/>
      </rPr>
      <t>L</t>
    </r>
    <r>
      <rPr>
        <sz val="11"/>
        <color rgb="FF000000"/>
        <rFont val="宋体"/>
        <charset val="134"/>
      </rPr>
      <t>型中孔花型扳手</t>
    </r>
  </si>
  <si>
    <t>8PCS</t>
  </si>
  <si>
    <r>
      <rPr>
        <sz val="11"/>
        <color rgb="FF000000"/>
        <rFont val="宋体"/>
        <charset val="134"/>
      </rPr>
      <t>螺丝取出器</t>
    </r>
  </si>
  <si>
    <t>6-24mm</t>
  </si>
  <si>
    <r>
      <rPr>
        <sz val="11"/>
        <color rgb="FF000000"/>
        <rFont val="宋体"/>
        <charset val="134"/>
      </rPr>
      <t>组合锉刀</t>
    </r>
  </si>
  <si>
    <t>91-250mm</t>
  </si>
  <si>
    <r>
      <rPr>
        <sz val="11"/>
        <color rgb="FF000000"/>
        <rFont val="宋体"/>
        <charset val="134"/>
      </rPr>
      <t>平锉刀</t>
    </r>
  </si>
  <si>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寸</t>
    </r>
  </si>
  <si>
    <r>
      <rPr>
        <sz val="11"/>
        <color rgb="FF000000"/>
        <rFont val="宋体"/>
        <charset val="134"/>
      </rPr>
      <t>半圆锉刀</t>
    </r>
  </si>
  <si>
    <r>
      <rPr>
        <sz val="11"/>
        <color rgb="FF000000"/>
        <rFont val="宋体"/>
        <charset val="134"/>
      </rPr>
      <t>圆锉刀</t>
    </r>
  </si>
  <si>
    <r>
      <rPr>
        <sz val="11"/>
        <color rgb="FF000000"/>
        <rFont val="宋体"/>
        <charset val="134"/>
      </rPr>
      <t>什锦锉</t>
    </r>
  </si>
  <si>
    <t>4X160mm</t>
  </si>
  <si>
    <r>
      <rPr>
        <sz val="11"/>
        <color rgb="FF000000"/>
        <rFont val="宋体"/>
        <charset val="134"/>
      </rPr>
      <t>组合钻头</t>
    </r>
  </si>
  <si>
    <r>
      <rPr>
        <sz val="11"/>
        <color rgb="FF000000"/>
        <rFont val="Times New Roman"/>
        <charset val="134"/>
      </rPr>
      <t>13mm</t>
    </r>
    <r>
      <rPr>
        <sz val="11"/>
        <color rgb="FF000000"/>
        <rFont val="宋体"/>
        <charset val="134"/>
      </rPr>
      <t>及以下各标准尺寸，配电钻使用，钻铁用</t>
    </r>
  </si>
  <si>
    <r>
      <rPr>
        <sz val="11"/>
        <color rgb="FF000000"/>
        <rFont val="宋体"/>
        <charset val="134"/>
      </rPr>
      <t>世达</t>
    </r>
    <r>
      <rPr>
        <sz val="11"/>
        <color rgb="FF000000"/>
        <rFont val="Times New Roman"/>
        <charset val="134"/>
      </rPr>
      <t>28</t>
    </r>
    <r>
      <rPr>
        <sz val="11"/>
        <color rgb="FF000000"/>
        <rFont val="宋体"/>
        <charset val="134"/>
      </rPr>
      <t>件基本维修组套</t>
    </r>
  </si>
  <si>
    <r>
      <rPr>
        <sz val="11"/>
        <color rgb="FF000000"/>
        <rFont val="宋体"/>
        <charset val="134"/>
      </rPr>
      <t>扎带枪</t>
    </r>
  </si>
  <si>
    <r>
      <rPr>
        <sz val="11"/>
        <color rgb="FF000000"/>
        <rFont val="宋体"/>
        <charset val="134"/>
      </rPr>
      <t>最大扎带宽度</t>
    </r>
    <r>
      <rPr>
        <sz val="11"/>
        <color rgb="FF000000"/>
        <rFont val="Times New Roman"/>
        <charset val="134"/>
      </rPr>
      <t>4.8mm</t>
    </r>
    <r>
      <rPr>
        <sz val="11"/>
        <color rgb="FF000000"/>
        <rFont val="宋体"/>
        <charset val="134"/>
      </rPr>
      <t>，张力设置：</t>
    </r>
    <r>
      <rPr>
        <sz val="11"/>
        <color rgb="FF000000"/>
        <rFont val="Times New Roman"/>
        <charset val="134"/>
      </rPr>
      <t>6-8</t>
    </r>
    <r>
      <rPr>
        <sz val="11"/>
        <color rgb="FF000000"/>
        <rFont val="宋体"/>
        <charset val="134"/>
      </rPr>
      <t>，标准型号扎带，带自锁</t>
    </r>
  </si>
  <si>
    <r>
      <rPr>
        <sz val="11"/>
        <color rgb="FF000000"/>
        <rFont val="宋体"/>
        <charset val="134"/>
      </rPr>
      <t>刚卷尺</t>
    </r>
  </si>
  <si>
    <r>
      <rPr>
        <sz val="11"/>
        <color rgb="FF000000"/>
        <rFont val="宋体"/>
        <charset val="134"/>
      </rPr>
      <t>带锁定装置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防回卷</t>
    </r>
    <r>
      <rPr>
        <sz val="11"/>
        <color rgb="FF000000"/>
        <rFont val="Times New Roman"/>
        <charset val="134"/>
      </rPr>
      <t>,</t>
    </r>
    <r>
      <rPr>
        <sz val="11"/>
        <color rgb="FF000000"/>
        <rFont val="宋体"/>
        <charset val="134"/>
      </rPr>
      <t>毫米刻度</t>
    </r>
    <r>
      <rPr>
        <sz val="11"/>
        <color rgb="FF000000"/>
        <rFont val="Times New Roman"/>
        <charset val="134"/>
      </rPr>
      <t>,5</t>
    </r>
    <r>
      <rPr>
        <sz val="11"/>
        <color rgb="FF000000"/>
        <rFont val="宋体"/>
        <charset val="134"/>
      </rPr>
      <t>米长度</t>
    </r>
  </si>
  <si>
    <r>
      <rPr>
        <sz val="11"/>
        <color rgb="FF000000"/>
        <rFont val="宋体"/>
        <charset val="134"/>
      </rPr>
      <t>撬棍</t>
    </r>
  </si>
  <si>
    <t>1M</t>
  </si>
  <si>
    <r>
      <rPr>
        <sz val="11"/>
        <color rgb="FF000000"/>
        <rFont val="宋体"/>
        <charset val="134"/>
      </rPr>
      <t>根</t>
    </r>
  </si>
  <si>
    <r>
      <rPr>
        <sz val="11"/>
        <color rgb="FF000000"/>
        <rFont val="宋体"/>
        <charset val="134"/>
      </rPr>
      <t>工具箱</t>
    </r>
  </si>
  <si>
    <t>TBC122B</t>
  </si>
  <si>
    <r>
      <rPr>
        <sz val="11"/>
        <color rgb="FF000000"/>
        <rFont val="宋体"/>
        <charset val="134"/>
      </rPr>
      <t>手电</t>
    </r>
  </si>
  <si>
    <r>
      <rPr>
        <sz val="11"/>
        <color rgb="FF000000"/>
        <rFont val="宋体"/>
        <charset val="134"/>
      </rPr>
      <t>强光</t>
    </r>
  </si>
  <si>
    <r>
      <rPr>
        <sz val="11"/>
        <color rgb="FF000000"/>
        <rFont val="宋体"/>
        <charset val="134"/>
      </rPr>
      <t>只</t>
    </r>
  </si>
  <si>
    <r>
      <rPr>
        <sz val="11"/>
        <color rgb="FF000000"/>
        <rFont val="宋体"/>
        <charset val="134"/>
      </rPr>
      <t>便携式多功能强光灯</t>
    </r>
  </si>
  <si>
    <r>
      <rPr>
        <sz val="11"/>
        <color rgb="FF000000"/>
        <rFont val="宋体"/>
        <charset val="134"/>
      </rPr>
      <t>智能摇控车载探照灯</t>
    </r>
  </si>
  <si>
    <t>T5180</t>
  </si>
  <si>
    <r>
      <rPr>
        <sz val="11"/>
        <color rgb="FF000000"/>
        <rFont val="宋体"/>
        <charset val="134"/>
      </rPr>
      <t>头灯</t>
    </r>
  </si>
  <si>
    <r>
      <rPr>
        <sz val="11"/>
        <color rgb="FF000000"/>
        <rFont val="宋体"/>
        <charset val="134"/>
      </rPr>
      <t>工具包</t>
    </r>
  </si>
  <si>
    <t>防水尼龙工具包</t>
  </si>
  <si>
    <r>
      <rPr>
        <sz val="11"/>
        <color rgb="FF000000"/>
        <rFont val="宋体"/>
        <charset val="134"/>
      </rPr>
      <t>望远镜</t>
    </r>
  </si>
  <si>
    <t>QANLIIY 10x-120*80</t>
  </si>
  <si>
    <r>
      <rPr>
        <sz val="11"/>
        <color rgb="FF000000"/>
        <rFont val="宋体"/>
        <charset val="134"/>
      </rPr>
      <t>四轮平板拖车</t>
    </r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</si>
  <si>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载重</t>
    </r>
    <r>
      <rPr>
        <sz val="11"/>
        <color rgb="FF000000"/>
        <rFont val="Times New Roman"/>
        <charset val="134"/>
      </rPr>
      <t>700KG</t>
    </r>
  </si>
  <si>
    <t>二、安全工器具配置表</t>
  </si>
  <si>
    <r>
      <rPr>
        <sz val="11"/>
        <color rgb="FF000000"/>
        <rFont val="宋体"/>
        <charset val="134"/>
      </rPr>
      <t>绝缘手套</t>
    </r>
  </si>
  <si>
    <r>
      <rPr>
        <sz val="11"/>
        <color rgb="FF000000"/>
        <rFont val="Times New Roman"/>
        <charset val="134"/>
      </rPr>
      <t xml:space="preserve"> 40kv</t>
    </r>
    <r>
      <rPr>
        <sz val="11"/>
        <color rgb="FF000000"/>
        <rFont val="宋体"/>
        <charset val="134"/>
      </rPr>
      <t>用绝缘手套</t>
    </r>
    <r>
      <rPr>
        <sz val="11"/>
        <color rgb="FF000000"/>
        <rFont val="Times New Roman"/>
        <charset val="134"/>
      </rPr>
      <t xml:space="preserve"> S040 </t>
    </r>
    <r>
      <rPr>
        <sz val="11"/>
        <color rgb="FF000000"/>
        <rFont val="宋体"/>
        <charset val="134"/>
      </rPr>
      <t>橙色</t>
    </r>
    <r>
      <rPr>
        <sz val="11"/>
        <color rgb="FF000000"/>
        <rFont val="Times New Roman"/>
        <charset val="134"/>
      </rPr>
      <t xml:space="preserve"> 400±15mm </t>
    </r>
    <r>
      <rPr>
        <sz val="11"/>
        <color rgb="FF000000"/>
        <rFont val="宋体"/>
        <charset val="134"/>
      </rPr>
      <t>交流电压</t>
    </r>
    <r>
      <rPr>
        <sz val="11"/>
        <color rgb="FF000000"/>
        <rFont val="Times New Roman"/>
        <charset val="134"/>
      </rPr>
      <t>35kV</t>
    </r>
  </si>
  <si>
    <r>
      <rPr>
        <sz val="11"/>
        <color rgb="FF000000"/>
        <rFont val="宋体"/>
        <charset val="134"/>
      </rPr>
      <t>双</t>
    </r>
  </si>
  <si>
    <r>
      <rPr>
        <sz val="11"/>
        <color rgb="FF000000"/>
        <rFont val="宋体"/>
        <charset val="134"/>
      </rPr>
      <t>绝缘靴</t>
    </r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</si>
  <si>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绝缘靴</t>
    </r>
    <r>
      <rPr>
        <sz val="11"/>
        <color rgb="FF000000"/>
        <rFont val="Times New Roman"/>
        <charset val="134"/>
      </rPr>
      <t xml:space="preserve"> ZX040 41</t>
    </r>
    <r>
      <rPr>
        <sz val="11"/>
        <color rgb="FF000000"/>
        <rFont val="宋体"/>
        <charset val="134"/>
      </rPr>
      <t>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工作电压</t>
    </r>
    <r>
      <rPr>
        <sz val="11"/>
        <color rgb="FF000000"/>
        <rFont val="Times New Roman"/>
        <charset val="134"/>
      </rPr>
      <t>35kV</t>
    </r>
  </si>
  <si>
    <r>
      <rPr>
        <sz val="11"/>
        <color rgb="FF000000"/>
        <rFont val="宋体"/>
        <charset val="134"/>
      </rPr>
      <t>绝缘操作杆（拉闸杆）</t>
    </r>
  </si>
  <si>
    <r>
      <rPr>
        <sz val="11"/>
        <color rgb="FF000000"/>
        <rFont val="Times New Roman"/>
        <charset val="134"/>
      </rPr>
      <t xml:space="preserve"> 3</t>
    </r>
    <r>
      <rPr>
        <sz val="11"/>
        <color rgb="FF000000"/>
        <rFont val="宋体"/>
        <charset val="134"/>
      </rPr>
      <t>节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米伸缩式绝缘操作杆</t>
    </r>
    <r>
      <rPr>
        <sz val="11"/>
        <color rgb="FF000000"/>
        <rFont val="Times New Roman"/>
        <charset val="134"/>
      </rPr>
      <t xml:space="preserve"> </t>
    </r>
  </si>
  <si>
    <r>
      <rPr>
        <sz val="11"/>
        <color rgb="FF000000"/>
        <rFont val="宋体"/>
        <charset val="134"/>
      </rPr>
      <t>个人保安线</t>
    </r>
  </si>
  <si>
    <r>
      <rPr>
        <sz val="11"/>
        <color rgb="FF000000"/>
        <rFont val="宋体"/>
        <charset val="134"/>
      </rPr>
      <t>组</t>
    </r>
  </si>
  <si>
    <r>
      <rPr>
        <sz val="11"/>
        <color rgb="FF000000"/>
        <rFont val="宋体"/>
        <charset val="134"/>
      </rPr>
      <t>接地棒</t>
    </r>
  </si>
  <si>
    <t>35kV</t>
  </si>
  <si>
    <t>10kV</t>
  </si>
  <si>
    <r>
      <rPr>
        <sz val="11"/>
        <color rgb="FF000000"/>
        <rFont val="宋体"/>
        <charset val="134"/>
      </rPr>
      <t>警示带</t>
    </r>
  </si>
  <si>
    <r>
      <rPr>
        <sz val="11"/>
        <color rgb="FF000000"/>
        <rFont val="宋体"/>
        <charset val="134"/>
      </rPr>
      <t>反光盒式警戒线</t>
    </r>
    <r>
      <rPr>
        <sz val="11"/>
        <color rgb="FF000000"/>
        <rFont val="Times New Roman"/>
        <charset val="134"/>
      </rPr>
      <t xml:space="preserve"> JCH-JJX04 50mm×50m</t>
    </r>
  </si>
  <si>
    <r>
      <rPr>
        <sz val="11"/>
        <color rgb="FF000000"/>
        <rFont val="宋体"/>
        <charset val="134"/>
      </rPr>
      <t>盒</t>
    </r>
  </si>
  <si>
    <r>
      <rPr>
        <sz val="11"/>
        <color rgb="FF000000"/>
        <rFont val="宋体"/>
        <charset val="134"/>
      </rPr>
      <t>围栏网</t>
    </r>
  </si>
  <si>
    <t>1.2m*10</t>
  </si>
  <si>
    <r>
      <rPr>
        <sz val="11"/>
        <color rgb="FF000000"/>
        <rFont val="宋体"/>
        <charset val="134"/>
      </rPr>
      <t>条</t>
    </r>
  </si>
  <si>
    <r>
      <rPr>
        <sz val="11"/>
        <color rgb="FF000000"/>
        <rFont val="宋体"/>
        <charset val="134"/>
      </rPr>
      <t>工具柜</t>
    </r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</si>
  <si>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智能安全工具柜</t>
    </r>
    <r>
      <rPr>
        <sz val="11"/>
        <color rgb="FF000000"/>
        <rFont val="Times New Roman"/>
        <charset val="134"/>
      </rPr>
      <t xml:space="preserve"> YGX-I-Z01 2m×800mm×450mm </t>
    </r>
    <r>
      <rPr>
        <sz val="11"/>
        <color rgb="FF000000"/>
        <rFont val="宋体"/>
        <charset val="134"/>
      </rPr>
      <t>恒温除湿</t>
    </r>
  </si>
  <si>
    <r>
      <rPr>
        <sz val="11"/>
        <color rgb="FF000000"/>
        <rFont val="宋体"/>
        <charset val="134"/>
      </rPr>
      <t>安全带（副）</t>
    </r>
  </si>
  <si>
    <r>
      <rPr>
        <sz val="11"/>
        <color rgb="FF000000"/>
        <rFont val="宋体"/>
        <charset val="134"/>
      </rPr>
      <t>单挂点全身式安全带</t>
    </r>
    <r>
      <rPr>
        <sz val="11"/>
        <color rgb="FF000000"/>
        <rFont val="Times New Roman"/>
        <charset val="134"/>
      </rPr>
      <t xml:space="preserve"> AH101 </t>
    </r>
    <r>
      <rPr>
        <sz val="11"/>
        <color rgb="FF000000"/>
        <rFont val="宋体"/>
        <charset val="134"/>
      </rPr>
      <t>五点式三调节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正反双色织带</t>
    </r>
    <r>
      <rPr>
        <sz val="11"/>
        <color rgb="FF000000"/>
        <rFont val="Times New Roman"/>
        <charset val="134"/>
      </rPr>
      <t xml:space="preserve"> 20</t>
    </r>
    <r>
      <rPr>
        <sz val="11"/>
        <color rgb="FF000000"/>
        <rFont val="宋体"/>
        <charset val="134"/>
      </rPr>
      <t>件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箱</t>
    </r>
  </si>
  <si>
    <r>
      <rPr>
        <sz val="11"/>
        <color rgb="FF000000"/>
        <rFont val="宋体"/>
        <charset val="134"/>
      </rPr>
      <t>件</t>
    </r>
  </si>
  <si>
    <r>
      <rPr>
        <sz val="11"/>
        <color rgb="FF000000"/>
        <rFont val="宋体"/>
        <charset val="134"/>
      </rPr>
      <t>安全绳</t>
    </r>
  </si>
  <si>
    <t>5m</t>
  </si>
  <si>
    <r>
      <rPr>
        <sz val="11"/>
        <color rgb="FF000000"/>
        <rFont val="宋体"/>
        <charset val="134"/>
      </rPr>
      <t>绝缘梯</t>
    </r>
  </si>
  <si>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绝缘硬梯</t>
    </r>
    <r>
      <rPr>
        <sz val="11"/>
        <color rgb="FF000000"/>
        <rFont val="Times New Roman"/>
        <charset val="134"/>
      </rPr>
      <t xml:space="preserve"> CH-JYDT-6</t>
    </r>
    <r>
      <rPr>
        <sz val="11"/>
        <color rgb="FF000000"/>
        <rFont val="宋体"/>
        <charset val="134"/>
      </rPr>
      <t>米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额定载荷</t>
    </r>
    <r>
      <rPr>
        <sz val="11"/>
        <color rgb="FF000000"/>
        <rFont val="Times New Roman"/>
        <charset val="134"/>
      </rPr>
      <t xml:space="preserve">150kg </t>
    </r>
    <r>
      <rPr>
        <sz val="11"/>
        <color rgb="FF000000"/>
        <rFont val="宋体"/>
        <charset val="134"/>
      </rPr>
      <t>架</t>
    </r>
  </si>
  <si>
    <r>
      <rPr>
        <sz val="11"/>
        <color rgb="FF000000"/>
        <rFont val="宋体"/>
        <charset val="134"/>
      </rPr>
      <t>防毒面具（套）</t>
    </r>
  </si>
  <si>
    <r>
      <rPr>
        <sz val="11"/>
        <color rgb="FF000000"/>
        <rFont val="Times New Roman"/>
        <charset val="134"/>
      </rPr>
      <t>3M 6000</t>
    </r>
    <r>
      <rPr>
        <sz val="11"/>
        <color rgb="FF000000"/>
        <rFont val="宋体"/>
        <charset val="134"/>
      </rPr>
      <t>系列呼吸防护半面具</t>
    </r>
    <r>
      <rPr>
        <sz val="11"/>
        <color rgb="FF000000"/>
        <rFont val="Times New Roman"/>
        <charset val="134"/>
      </rPr>
      <t xml:space="preserve"> 6200 </t>
    </r>
    <r>
      <rPr>
        <sz val="11"/>
        <color rgb="FF000000"/>
        <rFont val="宋体"/>
        <charset val="134"/>
      </rPr>
      <t>中号</t>
    </r>
    <r>
      <rPr>
        <sz val="11"/>
        <color rgb="FF000000"/>
        <rFont val="Times New Roman"/>
        <charset val="134"/>
      </rPr>
      <t xml:space="preserve"> 1</t>
    </r>
    <r>
      <rPr>
        <sz val="11"/>
        <color rgb="FF000000"/>
        <rFont val="宋体"/>
        <charset val="134"/>
      </rPr>
      <t>个</t>
    </r>
  </si>
  <si>
    <r>
      <rPr>
        <sz val="11"/>
        <color rgb="FF000000"/>
        <rFont val="宋体"/>
        <charset val="134"/>
      </rPr>
      <t>安全帽</t>
    </r>
  </si>
  <si>
    <r>
      <rPr>
        <sz val="11"/>
        <color rgb="FF000000"/>
        <rFont val="宋体"/>
        <charset val="134"/>
      </rPr>
      <t>蓝、红各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宋体"/>
        <charset val="134"/>
      </rPr>
      <t>个印建设方</t>
    </r>
    <r>
      <rPr>
        <sz val="11"/>
        <color rgb="FF000000"/>
        <rFont val="Times New Roman"/>
        <charset val="134"/>
      </rPr>
      <t>logo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</si>
</sst>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67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.5"/>
      <name val="Times New Roman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b/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0.5"/>
      <name val="宋体"/>
      <charset val="134"/>
      <scheme val="minor"/>
    </font>
    <font>
      <sz val="12"/>
      <name val="宋体"/>
      <charset val="134"/>
      <scheme val="minor"/>
    </font>
    <font>
      <sz val="10.5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6"/>
      <color rgb="FFFF0000"/>
      <name val="宋体"/>
      <charset val="134"/>
    </font>
    <font>
      <b/>
      <sz val="16"/>
      <color rgb="FFFF0000"/>
      <name val="Times New Roman"/>
      <charset val="134"/>
    </font>
    <font>
      <b/>
      <sz val="10"/>
      <color rgb="FFFF000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10"/>
      <name val="SimSun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.5"/>
      <color indexed="8"/>
      <name val="宋体"/>
      <charset val="134"/>
    </font>
    <font>
      <vertAlign val="superscript"/>
      <sz val="10.5"/>
      <name val="宋体"/>
      <charset val="134"/>
      <scheme val="minor"/>
    </font>
    <font>
      <sz val="10.5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4" applyNumberFormat="0" applyAlignment="0" applyProtection="0">
      <alignment vertical="center"/>
    </xf>
    <xf numFmtId="0" fontId="53" fillId="6" borderId="15" applyNumberFormat="0" applyAlignment="0" applyProtection="0">
      <alignment vertical="center"/>
    </xf>
    <xf numFmtId="0" fontId="54" fillId="6" borderId="14" applyNumberFormat="0" applyAlignment="0" applyProtection="0">
      <alignment vertical="center"/>
    </xf>
    <xf numFmtId="0" fontId="55" fillId="7" borderId="16" applyNumberFormat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24" fillId="0" borderId="0"/>
    <xf numFmtId="0" fontId="6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" fillId="0" borderId="4" xfId="5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1" fillId="0" borderId="3" xfId="50" applyFont="1" applyFill="1" applyBorder="1" applyAlignment="1">
      <alignment horizontal="center" vertical="center"/>
    </xf>
    <xf numFmtId="0" fontId="13" fillId="0" borderId="3" xfId="49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8" fillId="0" borderId="3" xfId="49" applyFont="1" applyFill="1" applyBorder="1" applyAlignment="1">
      <alignment horizontal="center" vertical="center"/>
    </xf>
    <xf numFmtId="0" fontId="19" fillId="0" borderId="3" xfId="49" applyFont="1" applyFill="1" applyBorder="1" applyAlignment="1">
      <alignment horizontal="center" vertical="center"/>
    </xf>
    <xf numFmtId="0" fontId="19" fillId="0" borderId="3" xfId="49" applyFont="1" applyFill="1" applyBorder="1" applyAlignment="1">
      <alignment horizontal="justify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9" fillId="0" borderId="3" xfId="49" applyFont="1" applyFill="1" applyBorder="1" applyAlignment="1">
      <alignment horizontal="center" vertical="center" wrapText="1"/>
    </xf>
    <xf numFmtId="0" fontId="20" fillId="0" borderId="3" xfId="49" applyFont="1" applyFill="1" applyBorder="1" applyAlignment="1">
      <alignment horizontal="center" vertical="center"/>
    </xf>
    <xf numFmtId="0" fontId="20" fillId="0" borderId="3" xfId="49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1" fillId="0" borderId="3" xfId="49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2" fillId="0" borderId="3" xfId="49" applyFont="1" applyFill="1" applyBorder="1" applyAlignment="1">
      <alignment horizontal="center" vertical="center"/>
    </xf>
    <xf numFmtId="0" fontId="23" fillId="0" borderId="3" xfId="49" applyFont="1" applyFill="1" applyBorder="1" applyAlignment="1">
      <alignment horizontal="left" vertical="center"/>
    </xf>
    <xf numFmtId="0" fontId="23" fillId="0" borderId="3" xfId="49" applyFont="1" applyFill="1" applyBorder="1" applyAlignment="1">
      <alignment horizontal="center" vertical="center"/>
    </xf>
    <xf numFmtId="0" fontId="22" fillId="0" borderId="3" xfId="49" applyFont="1" applyFill="1" applyBorder="1" applyAlignment="1">
      <alignment horizontal="justify"/>
    </xf>
    <xf numFmtId="0" fontId="22" fillId="0" borderId="3" xfId="49" applyFont="1" applyFill="1" applyBorder="1" applyAlignment="1">
      <alignment horizontal="center"/>
    </xf>
    <xf numFmtId="0" fontId="22" fillId="0" borderId="3" xfId="49" applyFont="1" applyFill="1" applyBorder="1" applyAlignment="1">
      <alignment horizontal="left" vertical="center"/>
    </xf>
    <xf numFmtId="0" fontId="22" fillId="0" borderId="3" xfId="49" applyFont="1" applyFill="1" applyBorder="1" applyAlignment="1">
      <alignment horizontal="left" vertical="center" wrapText="1"/>
    </xf>
    <xf numFmtId="0" fontId="22" fillId="0" borderId="3" xfId="49" applyFont="1" applyFill="1" applyBorder="1" applyAlignment="1">
      <alignment horizontal="center" vertical="center" wrapText="1"/>
    </xf>
    <xf numFmtId="0" fontId="24" fillId="0" borderId="3" xfId="49" applyFill="1" applyBorder="1"/>
    <xf numFmtId="0" fontId="0" fillId="0" borderId="0" xfId="0" applyFill="1">
      <alignment vertical="center"/>
    </xf>
    <xf numFmtId="0" fontId="25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/>
    <xf numFmtId="0" fontId="25" fillId="0" borderId="3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justify"/>
    </xf>
    <xf numFmtId="0" fontId="25" fillId="0" borderId="3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justify"/>
    </xf>
    <xf numFmtId="0" fontId="27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justify" vertical="center" wrapText="1"/>
    </xf>
    <xf numFmtId="0" fontId="27" fillId="0" borderId="3" xfId="0" applyFont="1" applyFill="1" applyBorder="1" applyAlignment="1">
      <alignment horizontal="justify" wrapText="1"/>
    </xf>
    <xf numFmtId="0" fontId="27" fillId="0" borderId="3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/>
    </xf>
    <xf numFmtId="0" fontId="27" fillId="0" borderId="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/>
    </xf>
    <xf numFmtId="0" fontId="28" fillId="0" borderId="0" xfId="0" applyFont="1" applyFill="1" applyAlignment="1">
      <alignment horizontal="justify" vertical="center" indent="2"/>
    </xf>
    <xf numFmtId="0" fontId="27" fillId="0" borderId="3" xfId="0" applyFont="1" applyFill="1" applyBorder="1" applyAlignment="1">
      <alignment horizontal="justify" vertical="center"/>
    </xf>
    <xf numFmtId="0" fontId="29" fillId="0" borderId="3" xfId="0" applyFont="1" applyFill="1" applyBorder="1" applyAlignment="1">
      <alignment horizontal="justify" vertical="center"/>
    </xf>
    <xf numFmtId="0" fontId="25" fillId="0" borderId="3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wrapText="1"/>
    </xf>
    <xf numFmtId="0" fontId="30" fillId="0" borderId="3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/>
    </xf>
    <xf numFmtId="0" fontId="29" fillId="0" borderId="3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wrapText="1"/>
    </xf>
    <xf numFmtId="0" fontId="27" fillId="0" borderId="5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left" wrapText="1"/>
    </xf>
    <xf numFmtId="0" fontId="31" fillId="0" borderId="0" xfId="0" applyFont="1" applyFill="1">
      <alignment vertical="center"/>
    </xf>
    <xf numFmtId="0" fontId="32" fillId="0" borderId="3" xfId="50" applyFont="1" applyFill="1" applyBorder="1" applyAlignment="1">
      <alignment horizontal="center" vertical="center" wrapText="1"/>
    </xf>
    <xf numFmtId="0" fontId="32" fillId="0" borderId="3" xfId="50" applyFont="1" applyFill="1" applyBorder="1" applyAlignment="1">
      <alignment horizontal="left" vertical="center" wrapText="1"/>
    </xf>
    <xf numFmtId="0" fontId="33" fillId="0" borderId="3" xfId="50" applyFont="1" applyFill="1" applyBorder="1" applyAlignment="1">
      <alignment horizontal="left" vertical="center" wrapText="1"/>
    </xf>
    <xf numFmtId="0" fontId="20" fillId="0" borderId="3" xfId="50" applyFont="1" applyFill="1" applyBorder="1" applyAlignment="1">
      <alignment horizontal="center" vertical="center" wrapText="1"/>
    </xf>
    <xf numFmtId="0" fontId="20" fillId="0" borderId="3" xfId="50" applyFont="1" applyFill="1" applyBorder="1" applyAlignment="1">
      <alignment horizontal="left" vertical="center" wrapText="1"/>
    </xf>
    <xf numFmtId="0" fontId="20" fillId="0" borderId="3" xfId="50" applyFont="1" applyFill="1" applyBorder="1" applyAlignment="1">
      <alignment vertical="center" wrapText="1"/>
    </xf>
    <xf numFmtId="0" fontId="20" fillId="0" borderId="3" xfId="50" applyFont="1" applyFill="1" applyBorder="1" applyAlignment="1">
      <alignment horizontal="justify" vertical="center" wrapText="1"/>
    </xf>
    <xf numFmtId="0" fontId="34" fillId="0" borderId="3" xfId="50" applyFont="1" applyFill="1" applyBorder="1" applyAlignment="1">
      <alignment horizontal="justify" vertical="center" wrapText="1"/>
    </xf>
    <xf numFmtId="0" fontId="12" fillId="0" borderId="3" xfId="53" applyFont="1" applyFill="1" applyBorder="1" applyAlignment="1">
      <alignment horizontal="left" vertical="center"/>
    </xf>
    <xf numFmtId="0" fontId="31" fillId="0" borderId="3" xfId="50" applyFont="1" applyFill="1" applyBorder="1" applyAlignment="1">
      <alignment horizontal="left" vertical="center"/>
    </xf>
    <xf numFmtId="0" fontId="32" fillId="0" borderId="1" xfId="50" applyFont="1" applyFill="1" applyBorder="1" applyAlignment="1">
      <alignment horizontal="left" vertical="center" wrapText="1"/>
    </xf>
    <xf numFmtId="0" fontId="32" fillId="0" borderId="2" xfId="50" applyFont="1" applyFill="1" applyBorder="1" applyAlignment="1">
      <alignment horizontal="left" vertical="center" wrapText="1"/>
    </xf>
    <xf numFmtId="0" fontId="32" fillId="0" borderId="4" xfId="50" applyFont="1" applyFill="1" applyBorder="1" applyAlignment="1">
      <alignment vertical="center" wrapText="1"/>
    </xf>
    <xf numFmtId="0" fontId="31" fillId="0" borderId="3" xfId="50" applyFont="1" applyFill="1" applyBorder="1" applyAlignment="1">
      <alignment horizontal="center" vertical="center"/>
    </xf>
    <xf numFmtId="0" fontId="31" fillId="0" borderId="3" xfId="0" applyFont="1" applyFill="1" applyBorder="1">
      <alignment vertical="center"/>
    </xf>
    <xf numFmtId="0" fontId="31" fillId="0" borderId="3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6" fillId="0" borderId="1" xfId="50" applyFont="1" applyFill="1" applyBorder="1" applyAlignment="1">
      <alignment horizontal="center" vertical="center" wrapText="1"/>
    </xf>
    <xf numFmtId="0" fontId="37" fillId="0" borderId="2" xfId="50" applyFont="1" applyFill="1" applyBorder="1" applyAlignment="1">
      <alignment horizontal="center" vertical="center"/>
    </xf>
    <xf numFmtId="0" fontId="38" fillId="0" borderId="2" xfId="50" applyFont="1" applyFill="1" applyBorder="1" applyAlignment="1">
      <alignment horizontal="center" vertical="center"/>
    </xf>
    <xf numFmtId="0" fontId="37" fillId="0" borderId="4" xfId="5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5" fillId="0" borderId="3" xfId="54" applyFont="1" applyFill="1" applyBorder="1" applyAlignment="1">
      <alignment horizontal="center" vertical="center" wrapText="1"/>
    </xf>
    <xf numFmtId="0" fontId="34" fillId="0" borderId="3" xfId="54" applyFont="1" applyFill="1" applyBorder="1" applyAlignment="1">
      <alignment horizontal="left" vertical="center" wrapText="1"/>
    </xf>
    <xf numFmtId="0" fontId="34" fillId="0" borderId="3" xfId="54" applyFont="1" applyFill="1" applyBorder="1" applyAlignment="1">
      <alignment horizontal="center" vertical="center"/>
    </xf>
    <xf numFmtId="0" fontId="35" fillId="0" borderId="3" xfId="54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left" vertical="center"/>
    </xf>
    <xf numFmtId="176" fontId="35" fillId="0" borderId="3" xfId="0" applyNumberFormat="1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left" vertical="center" wrapText="1"/>
    </xf>
    <xf numFmtId="0" fontId="35" fillId="0" borderId="3" xfId="54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3" xfId="55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3" xfId="51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/>
    </xf>
    <xf numFmtId="0" fontId="35" fillId="0" borderId="3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center" vertical="center" wrapText="1"/>
    </xf>
    <xf numFmtId="176" fontId="35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35" fillId="0" borderId="3" xfId="55" applyFont="1" applyFill="1" applyBorder="1" applyAlignment="1">
      <alignment horizontal="center" vertical="center"/>
    </xf>
    <xf numFmtId="0" fontId="34" fillId="0" borderId="3" xfId="54" applyFont="1" applyFill="1" applyBorder="1" applyAlignment="1">
      <alignment horizontal="center" vertical="center" wrapText="1"/>
    </xf>
    <xf numFmtId="0" fontId="35" fillId="0" borderId="3" xfId="52" applyFont="1" applyFill="1" applyBorder="1" applyAlignment="1">
      <alignment horizontal="left" vertical="center" wrapText="1"/>
    </xf>
    <xf numFmtId="0" fontId="35" fillId="0" borderId="3" xfId="52" applyFont="1" applyFill="1" applyBorder="1" applyAlignment="1">
      <alignment horizontal="center" vertical="center"/>
    </xf>
    <xf numFmtId="0" fontId="34" fillId="0" borderId="3" xfId="52" applyFont="1" applyFill="1" applyBorder="1" applyAlignment="1">
      <alignment horizontal="left" vertical="center" wrapText="1"/>
    </xf>
    <xf numFmtId="177" fontId="35" fillId="0" borderId="3" xfId="54" applyNumberFormat="1" applyFont="1" applyFill="1" applyBorder="1" applyAlignment="1">
      <alignment horizontal="center" vertical="center"/>
    </xf>
    <xf numFmtId="0" fontId="34" fillId="0" borderId="3" xfId="52" applyFont="1" applyFill="1" applyBorder="1" applyAlignment="1">
      <alignment horizontal="center" vertical="center"/>
    </xf>
    <xf numFmtId="0" fontId="34" fillId="0" borderId="3" xfId="54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vertical="top" wrapText="1"/>
    </xf>
    <xf numFmtId="0" fontId="42" fillId="0" borderId="3" xfId="0" applyNumberFormat="1" applyFont="1" applyFill="1" applyBorder="1" applyAlignment="1">
      <alignment vertical="center" wrapText="1"/>
    </xf>
    <xf numFmtId="0" fontId="42" fillId="0" borderId="3" xfId="0" applyNumberFormat="1" applyFont="1" applyFill="1" applyBorder="1" applyAlignment="1">
      <alignment horizontal="center" vertical="center" wrapText="1"/>
    </xf>
    <xf numFmtId="177" fontId="43" fillId="0" borderId="3" xfId="0" applyNumberFormat="1" applyFont="1" applyFill="1" applyBorder="1" applyAlignment="1">
      <alignment horizontal="center" vertical="center" wrapText="1"/>
    </xf>
    <xf numFmtId="177" fontId="43" fillId="0" borderId="3" xfId="0" applyNumberFormat="1" applyFont="1" applyFill="1" applyBorder="1" applyAlignment="1">
      <alignment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43" fillId="0" borderId="3" xfId="0" applyNumberFormat="1" applyFont="1" applyFill="1" applyBorder="1" applyAlignment="1">
      <alignment vertical="center" wrapText="1"/>
    </xf>
    <xf numFmtId="0" fontId="43" fillId="0" borderId="3" xfId="0" applyNumberFormat="1" applyFont="1" applyFill="1" applyBorder="1" applyAlignment="1">
      <alignment horizontal="center" vertical="center" wrapText="1"/>
    </xf>
    <xf numFmtId="0" fontId="43" fillId="0" borderId="1" xfId="0" applyNumberFormat="1" applyFont="1" applyFill="1" applyBorder="1" applyAlignment="1">
      <alignment horizontal="center" vertical="center" wrapText="1"/>
    </xf>
    <xf numFmtId="0" fontId="43" fillId="0" borderId="2" xfId="0" applyNumberFormat="1" applyFont="1" applyFill="1" applyBorder="1" applyAlignment="1">
      <alignment horizontal="center" vertical="center" wrapText="1"/>
    </xf>
    <xf numFmtId="0" fontId="43" fillId="0" borderId="4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6" xfId="50"/>
    <cellStyle name="常规_构架数量 钢管" xfId="51"/>
    <cellStyle name="常规_建（构）筑一览表" xfId="52"/>
    <cellStyle name="常规_水工、消防工程量_常规变电站土建提资模版" xfId="53"/>
    <cellStyle name="常规_通风空调数量表" xfId="54"/>
    <cellStyle name="常规_征地、土石方及地基处理" xfId="55"/>
  </cellStyles>
  <tableStyles count="0" defaultTableStyle="TableStyleMedium2" defaultPivotStyle="PivotStyleLight16"/>
  <colors>
    <mruColors>
      <color rgb="0000B0F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323850</xdr:colOff>
      <xdr:row>3</xdr:row>
      <xdr:rowOff>0</xdr:rowOff>
    </xdr:from>
    <xdr:to>
      <xdr:col>0</xdr:col>
      <xdr:colOff>342900</xdr:colOff>
      <xdr:row>3</xdr:row>
      <xdr:rowOff>0</xdr:rowOff>
    </xdr:to>
    <xdr:pic>
      <xdr:nvPicPr>
        <xdr:cNvPr id="130" name="Lin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609600"/>
          <a:ext cx="190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323850</xdr:colOff>
      <xdr:row>3</xdr:row>
      <xdr:rowOff>0</xdr:rowOff>
    </xdr:from>
    <xdr:to>
      <xdr:col>0</xdr:col>
      <xdr:colOff>342900</xdr:colOff>
      <xdr:row>3</xdr:row>
      <xdr:rowOff>0</xdr:rowOff>
    </xdr:to>
    <xdr:pic>
      <xdr:nvPicPr>
        <xdr:cNvPr id="131" name="Lin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609600"/>
          <a:ext cx="190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323850</xdr:colOff>
      <xdr:row>76</xdr:row>
      <xdr:rowOff>0</xdr:rowOff>
    </xdr:from>
    <xdr:to>
      <xdr:col>0</xdr:col>
      <xdr:colOff>333375</xdr:colOff>
      <xdr:row>76</xdr:row>
      <xdr:rowOff>0</xdr:rowOff>
    </xdr:to>
    <xdr:pic>
      <xdr:nvPicPr>
        <xdr:cNvPr id="194" name="图片 2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3850" y="14697075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323850</xdr:colOff>
      <xdr:row>2</xdr:row>
      <xdr:rowOff>0</xdr:rowOff>
    </xdr:from>
    <xdr:to>
      <xdr:col>0</xdr:col>
      <xdr:colOff>342900</xdr:colOff>
      <xdr:row>2</xdr:row>
      <xdr:rowOff>0</xdr:rowOff>
    </xdr:to>
    <xdr:pic>
      <xdr:nvPicPr>
        <xdr:cNvPr id="2" name="Lin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" y="428625"/>
          <a:ext cx="190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323850</xdr:colOff>
      <xdr:row>2</xdr:row>
      <xdr:rowOff>0</xdr:rowOff>
    </xdr:from>
    <xdr:to>
      <xdr:col>0</xdr:col>
      <xdr:colOff>342900</xdr:colOff>
      <xdr:row>2</xdr:row>
      <xdr:rowOff>0</xdr:rowOff>
    </xdr:to>
    <xdr:pic>
      <xdr:nvPicPr>
        <xdr:cNvPr id="3" name="Lin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428625"/>
          <a:ext cx="1905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323850</xdr:colOff>
      <xdr:row>78</xdr:row>
      <xdr:rowOff>0</xdr:rowOff>
    </xdr:from>
    <xdr:to>
      <xdr:col>0</xdr:col>
      <xdr:colOff>333375</xdr:colOff>
      <xdr:row>78</xdr:row>
      <xdr:rowOff>0</xdr:rowOff>
    </xdr:to>
    <xdr:pic>
      <xdr:nvPicPr>
        <xdr:cNvPr id="322" name="图片 2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3850" y="15039975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323850</xdr:colOff>
      <xdr:row>102</xdr:row>
      <xdr:rowOff>0</xdr:rowOff>
    </xdr:from>
    <xdr:to>
      <xdr:col>0</xdr:col>
      <xdr:colOff>333375</xdr:colOff>
      <xdr:row>102</xdr:row>
      <xdr:rowOff>0</xdr:rowOff>
    </xdr:to>
    <xdr:pic>
      <xdr:nvPicPr>
        <xdr:cNvPr id="450" name="图片 23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3850" y="19621500"/>
          <a:ext cx="9525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showZeros="0" view="pageBreakPreview" zoomScale="145" zoomScaleNormal="100" topLeftCell="A33" workbookViewId="0">
      <selection activeCell="E86" sqref="E86"/>
    </sheetView>
  </sheetViews>
  <sheetFormatPr defaultColWidth="9" defaultRowHeight="15"/>
  <cols>
    <col min="1" max="1" width="7.75833333333333" style="125" customWidth="1"/>
    <col min="2" max="2" width="20.625" style="126" customWidth="1"/>
    <col min="3" max="3" width="8.375" style="126" customWidth="1"/>
    <col min="4" max="4" width="17.625" style="126" customWidth="1"/>
    <col min="5" max="5" width="24.875" style="126" customWidth="1"/>
    <col min="6" max="6" width="12.625" style="126"/>
    <col min="7" max="16384" width="9" style="126"/>
  </cols>
  <sheetData>
    <row r="1" ht="83.1" customHeight="1" spans="1:5">
      <c r="A1" s="127" t="s">
        <v>0</v>
      </c>
      <c r="B1" s="128"/>
      <c r="C1" s="129"/>
      <c r="D1" s="128"/>
      <c r="E1" s="130"/>
    </row>
    <row r="2" ht="21" customHeight="1" spans="1:5">
      <c r="A2" s="131" t="s">
        <v>1</v>
      </c>
      <c r="B2" s="132" t="s">
        <v>2</v>
      </c>
      <c r="C2" s="131" t="s">
        <v>3</v>
      </c>
      <c r="D2" s="133" t="s">
        <v>4</v>
      </c>
      <c r="E2" s="134" t="s">
        <v>5</v>
      </c>
    </row>
    <row r="3" ht="13.5" customHeight="1" spans="1:5">
      <c r="A3" s="135"/>
      <c r="B3" s="136"/>
      <c r="C3" s="135"/>
      <c r="D3" s="137"/>
      <c r="E3" s="138"/>
    </row>
    <row r="4" ht="38.25" spans="1:5">
      <c r="A4" s="139">
        <v>1</v>
      </c>
      <c r="B4" s="140" t="s">
        <v>6</v>
      </c>
      <c r="C4" s="141" t="s">
        <v>7</v>
      </c>
      <c r="D4" s="142">
        <v>1</v>
      </c>
      <c r="E4" s="140" t="s">
        <v>8</v>
      </c>
    </row>
    <row r="5" ht="18" customHeight="1" spans="1:9">
      <c r="A5" s="143">
        <v>1.1</v>
      </c>
      <c r="B5" s="144" t="s">
        <v>9</v>
      </c>
      <c r="C5" s="143" t="s">
        <v>10</v>
      </c>
      <c r="D5" s="145">
        <f>10.5*8.3*0.12</f>
        <v>10.458</v>
      </c>
      <c r="E5" s="146" t="s">
        <v>11</v>
      </c>
      <c r="I5" s="126" t="s">
        <v>12</v>
      </c>
    </row>
    <row r="6" ht="18" customHeight="1" spans="1:5">
      <c r="A6" s="143">
        <v>1.2</v>
      </c>
      <c r="B6" s="144" t="s">
        <v>13</v>
      </c>
      <c r="C6" s="143" t="s">
        <v>10</v>
      </c>
      <c r="D6" s="145">
        <f>10.5*8.3*0.6</f>
        <v>52.29</v>
      </c>
      <c r="E6" s="146" t="s">
        <v>14</v>
      </c>
    </row>
    <row r="7" ht="41.1" customHeight="1" spans="1:5">
      <c r="A7" s="143">
        <v>1.3</v>
      </c>
      <c r="B7" s="144" t="s">
        <v>15</v>
      </c>
      <c r="C7" s="143" t="s">
        <v>16</v>
      </c>
      <c r="D7" s="145">
        <f>D6*50/1000</f>
        <v>2.6145</v>
      </c>
      <c r="E7" s="147"/>
    </row>
    <row r="8" spans="1:5">
      <c r="A8" s="143">
        <v>1.4</v>
      </c>
      <c r="B8" s="144" t="s">
        <v>17</v>
      </c>
      <c r="C8" s="143" t="s">
        <v>10</v>
      </c>
      <c r="D8" s="145">
        <f>10.5*8.3*0.3</f>
        <v>26.145</v>
      </c>
      <c r="E8" s="140"/>
    </row>
    <row r="9" ht="60" customHeight="1" spans="1:5">
      <c r="A9" s="143">
        <v>1.5</v>
      </c>
      <c r="B9" s="144" t="s">
        <v>18</v>
      </c>
      <c r="C9" s="143" t="s">
        <v>10</v>
      </c>
      <c r="D9" s="145">
        <v>3.3</v>
      </c>
      <c r="E9" s="148" t="s">
        <v>19</v>
      </c>
    </row>
    <row r="10" ht="66.95" customHeight="1" spans="1:5">
      <c r="A10" s="143">
        <v>1.6</v>
      </c>
      <c r="B10" s="140" t="s">
        <v>20</v>
      </c>
      <c r="C10" s="149" t="s">
        <v>21</v>
      </c>
      <c r="D10" s="150">
        <v>3</v>
      </c>
      <c r="E10" s="148" t="s">
        <v>22</v>
      </c>
    </row>
    <row r="11" ht="24.95" customHeight="1" spans="1:5">
      <c r="A11" s="143">
        <v>1.7</v>
      </c>
      <c r="B11" s="144" t="s">
        <v>23</v>
      </c>
      <c r="C11" s="143" t="s">
        <v>24</v>
      </c>
      <c r="D11" s="145">
        <f>(10.5+8.3)*2*0.8</f>
        <v>30.08</v>
      </c>
      <c r="E11" s="148" t="s">
        <v>25</v>
      </c>
    </row>
    <row r="12" ht="18" customHeight="1" spans="1:5">
      <c r="A12" s="139">
        <v>2</v>
      </c>
      <c r="B12" s="147" t="s">
        <v>26</v>
      </c>
      <c r="C12" s="141" t="s">
        <v>27</v>
      </c>
      <c r="D12" s="142">
        <v>1</v>
      </c>
      <c r="E12" s="151"/>
    </row>
    <row r="13" ht="18" customHeight="1" spans="1:5">
      <c r="A13" s="143">
        <v>2.1</v>
      </c>
      <c r="B13" s="148" t="s">
        <v>9</v>
      </c>
      <c r="C13" s="143" t="s">
        <v>10</v>
      </c>
      <c r="D13" s="145">
        <v>4.455</v>
      </c>
      <c r="E13" s="152" t="s">
        <v>11</v>
      </c>
    </row>
    <row r="14" ht="18" customHeight="1" spans="1:5">
      <c r="A14" s="143">
        <v>2.2</v>
      </c>
      <c r="B14" s="144" t="s">
        <v>13</v>
      </c>
      <c r="C14" s="143" t="s">
        <v>10</v>
      </c>
      <c r="D14" s="145">
        <v>37.158</v>
      </c>
      <c r="E14" s="153" t="s">
        <v>14</v>
      </c>
    </row>
    <row r="15" spans="1:5">
      <c r="A15" s="143">
        <v>2.3</v>
      </c>
      <c r="B15" s="148" t="s">
        <v>15</v>
      </c>
      <c r="C15" s="143" t="s">
        <v>16</v>
      </c>
      <c r="D15" s="145">
        <v>2.684</v>
      </c>
      <c r="E15" s="147"/>
    </row>
    <row r="16" ht="24.75" spans="1:5">
      <c r="A16" s="143">
        <v>2.4</v>
      </c>
      <c r="B16" s="144" t="s">
        <v>23</v>
      </c>
      <c r="C16" s="143" t="s">
        <v>24</v>
      </c>
      <c r="D16" s="145">
        <v>25</v>
      </c>
      <c r="E16" s="148" t="s">
        <v>25</v>
      </c>
    </row>
    <row r="17" spans="1:5">
      <c r="A17" s="143">
        <v>3</v>
      </c>
      <c r="B17" s="147" t="s">
        <v>28</v>
      </c>
      <c r="C17" s="149" t="s">
        <v>29</v>
      </c>
      <c r="D17" s="150">
        <v>1</v>
      </c>
      <c r="E17" s="153" t="s">
        <v>30</v>
      </c>
    </row>
    <row r="18" ht="18" customHeight="1" spans="1:5">
      <c r="A18" s="143">
        <v>3.1</v>
      </c>
      <c r="B18" s="148" t="s">
        <v>9</v>
      </c>
      <c r="C18" s="143" t="s">
        <v>10</v>
      </c>
      <c r="D18" s="145">
        <v>5.2</v>
      </c>
      <c r="E18" s="152" t="s">
        <v>11</v>
      </c>
    </row>
    <row r="19" ht="18" customHeight="1" spans="1:5">
      <c r="A19" s="143">
        <v>3.2</v>
      </c>
      <c r="B19" s="144" t="s">
        <v>13</v>
      </c>
      <c r="C19" s="143" t="s">
        <v>10</v>
      </c>
      <c r="D19" s="145">
        <v>30.8</v>
      </c>
      <c r="E19" s="153" t="s">
        <v>14</v>
      </c>
    </row>
    <row r="20" ht="18" customHeight="1" spans="1:5">
      <c r="A20" s="143">
        <v>3.3</v>
      </c>
      <c r="B20" s="148" t="s">
        <v>15</v>
      </c>
      <c r="C20" s="143" t="s">
        <v>16</v>
      </c>
      <c r="D20" s="145">
        <v>2.89</v>
      </c>
      <c r="E20" s="147"/>
    </row>
    <row r="21" ht="18" customHeight="1" spans="1:5">
      <c r="A21" s="143">
        <v>3.4</v>
      </c>
      <c r="B21" s="148" t="s">
        <v>31</v>
      </c>
      <c r="C21" s="143" t="s">
        <v>16</v>
      </c>
      <c r="D21" s="145">
        <v>0.3</v>
      </c>
      <c r="E21" s="147"/>
    </row>
    <row r="22" spans="1:5">
      <c r="A22" s="143">
        <v>3.5</v>
      </c>
      <c r="B22" s="148" t="s">
        <v>32</v>
      </c>
      <c r="C22" s="143" t="s">
        <v>16</v>
      </c>
      <c r="D22" s="145">
        <v>7</v>
      </c>
      <c r="E22" s="140" t="s">
        <v>33</v>
      </c>
    </row>
    <row r="23" ht="32.1" customHeight="1" spans="1:5">
      <c r="A23" s="143">
        <v>3.6</v>
      </c>
      <c r="B23" s="144" t="s">
        <v>23</v>
      </c>
      <c r="C23" s="143" t="s">
        <v>24</v>
      </c>
      <c r="D23" s="145">
        <v>25</v>
      </c>
      <c r="E23" s="148" t="s">
        <v>25</v>
      </c>
    </row>
    <row r="24" ht="18" customHeight="1" spans="1:5">
      <c r="A24" s="143">
        <v>4</v>
      </c>
      <c r="B24" s="148" t="s">
        <v>34</v>
      </c>
      <c r="C24" s="154" t="s">
        <v>27</v>
      </c>
      <c r="D24" s="145">
        <v>1</v>
      </c>
      <c r="E24" s="147"/>
    </row>
    <row r="25" ht="18" customHeight="1" spans="1:5">
      <c r="A25" s="143">
        <v>4.1</v>
      </c>
      <c r="B25" s="148" t="s">
        <v>9</v>
      </c>
      <c r="C25" s="143" t="s">
        <v>10</v>
      </c>
      <c r="D25" s="145">
        <v>3.96</v>
      </c>
      <c r="E25" s="147" t="s">
        <v>11</v>
      </c>
    </row>
    <row r="26" ht="18" customHeight="1" spans="1:5">
      <c r="A26" s="143">
        <v>4.2</v>
      </c>
      <c r="B26" s="144" t="s">
        <v>13</v>
      </c>
      <c r="C26" s="143" t="s">
        <v>10</v>
      </c>
      <c r="D26" s="145">
        <v>38.5</v>
      </c>
      <c r="E26" s="152" t="s">
        <v>35</v>
      </c>
    </row>
    <row r="27" ht="18" customHeight="1" spans="1:5">
      <c r="A27" s="143">
        <v>4.3</v>
      </c>
      <c r="B27" s="144" t="s">
        <v>36</v>
      </c>
      <c r="C27" s="143" t="s">
        <v>16</v>
      </c>
      <c r="D27" s="145">
        <v>2.31</v>
      </c>
      <c r="E27" s="153"/>
    </row>
    <row r="28" ht="38.1" customHeight="1" spans="1:5">
      <c r="A28" s="143">
        <v>4.4</v>
      </c>
      <c r="B28" s="144" t="s">
        <v>23</v>
      </c>
      <c r="C28" s="143" t="s">
        <v>24</v>
      </c>
      <c r="D28" s="145">
        <f>4*3.5*4+4.4</f>
        <v>60.4</v>
      </c>
      <c r="E28" s="148" t="s">
        <v>25</v>
      </c>
    </row>
    <row r="29" ht="18" customHeight="1" spans="1:5">
      <c r="A29" s="143">
        <v>5</v>
      </c>
      <c r="B29" s="144" t="s">
        <v>37</v>
      </c>
      <c r="C29" s="154" t="s">
        <v>27</v>
      </c>
      <c r="D29" s="145">
        <v>1</v>
      </c>
      <c r="E29" s="140" t="s">
        <v>38</v>
      </c>
    </row>
    <row r="30" ht="18" customHeight="1" spans="1:5">
      <c r="A30" s="150">
        <v>5.1</v>
      </c>
      <c r="B30" s="144" t="s">
        <v>9</v>
      </c>
      <c r="C30" s="143" t="s">
        <v>10</v>
      </c>
      <c r="D30" s="145">
        <f>7*3.1*0.1</f>
        <v>2.17</v>
      </c>
      <c r="E30" s="152" t="s">
        <v>11</v>
      </c>
    </row>
    <row r="31" ht="18" customHeight="1" spans="1:5">
      <c r="A31" s="143">
        <v>5.2</v>
      </c>
      <c r="B31" s="144" t="s">
        <v>13</v>
      </c>
      <c r="C31" s="143" t="s">
        <v>10</v>
      </c>
      <c r="D31" s="145">
        <f>6.9*2.9*0.3+(6.9+6.9+2.9+2.9)*1.5*0.24</f>
        <v>13.059</v>
      </c>
      <c r="E31" s="153" t="s">
        <v>14</v>
      </c>
    </row>
    <row r="32" ht="18" customHeight="1" spans="1:5">
      <c r="A32" s="150">
        <v>5.3</v>
      </c>
      <c r="B32" s="144" t="s">
        <v>36</v>
      </c>
      <c r="C32" s="143" t="s">
        <v>16</v>
      </c>
      <c r="D32" s="145">
        <f>D31*70/1000</f>
        <v>0.91413</v>
      </c>
      <c r="E32" s="153"/>
    </row>
    <row r="33" ht="42.95" customHeight="1" spans="1:5">
      <c r="A33" s="143">
        <v>5.4</v>
      </c>
      <c r="B33" s="144" t="s">
        <v>18</v>
      </c>
      <c r="C33" s="143" t="s">
        <v>10</v>
      </c>
      <c r="D33" s="145">
        <f>(6.9+6.9+2.9+2.9)*0.5*0.24</f>
        <v>2.352</v>
      </c>
      <c r="E33" s="148" t="s">
        <v>19</v>
      </c>
    </row>
    <row r="34" ht="42.95" customHeight="1" spans="1:5">
      <c r="A34" s="143">
        <v>5.5</v>
      </c>
      <c r="B34" s="144" t="s">
        <v>23</v>
      </c>
      <c r="C34" s="143" t="s">
        <v>24</v>
      </c>
      <c r="D34" s="145">
        <f>(6.9+6.9+2.9+2.9)*1.5</f>
        <v>29.4</v>
      </c>
      <c r="E34" s="148" t="s">
        <v>25</v>
      </c>
    </row>
    <row r="35" ht="18" customHeight="1" spans="1:5">
      <c r="A35" s="143">
        <v>6</v>
      </c>
      <c r="B35" s="144" t="s">
        <v>39</v>
      </c>
      <c r="C35" s="154" t="s">
        <v>27</v>
      </c>
      <c r="D35" s="145">
        <v>1</v>
      </c>
      <c r="E35" s="140" t="s">
        <v>40</v>
      </c>
    </row>
    <row r="36" spans="1:5">
      <c r="A36" s="150">
        <v>6.1</v>
      </c>
      <c r="B36" s="144" t="s">
        <v>9</v>
      </c>
      <c r="C36" s="143" t="s">
        <v>10</v>
      </c>
      <c r="D36" s="145">
        <f>4.4*2.5*0.1</f>
        <v>1.1</v>
      </c>
      <c r="E36" s="153"/>
    </row>
    <row r="37" ht="30.95" customHeight="1" spans="1:5">
      <c r="A37" s="143">
        <v>6.2</v>
      </c>
      <c r="B37" s="144" t="s">
        <v>13</v>
      </c>
      <c r="C37" s="143" t="s">
        <v>10</v>
      </c>
      <c r="D37" s="145">
        <f>4.2*2.3*0.3+(4.2+4.2+2.3+2.3)*1.5*0.24</f>
        <v>7.578</v>
      </c>
      <c r="E37" s="153"/>
    </row>
    <row r="38" ht="18" customHeight="1" spans="1:5">
      <c r="A38" s="150">
        <v>6.3</v>
      </c>
      <c r="B38" s="144" t="s">
        <v>36</v>
      </c>
      <c r="C38" s="143" t="s">
        <v>16</v>
      </c>
      <c r="D38" s="145">
        <f>D37*70/1000</f>
        <v>0.53046</v>
      </c>
      <c r="E38" s="153"/>
    </row>
    <row r="39" ht="18" customHeight="1" spans="1:5">
      <c r="A39" s="143">
        <v>6.4</v>
      </c>
      <c r="B39" s="144" t="s">
        <v>18</v>
      </c>
      <c r="C39" s="143" t="s">
        <v>10</v>
      </c>
      <c r="D39" s="145">
        <f>(4.2+4.2+2.3+2.3)*0.5*0.24</f>
        <v>1.56</v>
      </c>
      <c r="E39" s="148" t="s">
        <v>19</v>
      </c>
    </row>
    <row r="40" ht="24.95" customHeight="1" spans="1:5">
      <c r="A40" s="143">
        <v>6.5</v>
      </c>
      <c r="B40" s="144" t="s">
        <v>23</v>
      </c>
      <c r="C40" s="143" t="s">
        <v>24</v>
      </c>
      <c r="D40" s="145">
        <f>(4.2+4.2+2.3+2.3)*1.5</f>
        <v>19.5</v>
      </c>
      <c r="E40" s="148" t="s">
        <v>25</v>
      </c>
    </row>
    <row r="41" ht="27" customHeight="1" spans="1:5">
      <c r="A41" s="143">
        <v>7</v>
      </c>
      <c r="B41" s="148" t="s">
        <v>41</v>
      </c>
      <c r="C41" s="154" t="s">
        <v>27</v>
      </c>
      <c r="D41" s="145">
        <v>1</v>
      </c>
      <c r="E41" s="140" t="s">
        <v>42</v>
      </c>
    </row>
    <row r="42" ht="18" customHeight="1" spans="1:5">
      <c r="A42" s="143">
        <v>7.1</v>
      </c>
      <c r="B42" s="148" t="s">
        <v>9</v>
      </c>
      <c r="C42" s="143" t="s">
        <v>10</v>
      </c>
      <c r="D42" s="145">
        <f>10.5*8.7*0.1</f>
        <v>9.135</v>
      </c>
      <c r="E42" s="147" t="s">
        <v>11</v>
      </c>
    </row>
    <row r="43" spans="1:5">
      <c r="A43" s="143">
        <v>7.2</v>
      </c>
      <c r="B43" s="148" t="s">
        <v>13</v>
      </c>
      <c r="C43" s="143" t="s">
        <v>10</v>
      </c>
      <c r="D43" s="145">
        <f>10.3*8.5*0.3+(10.3+10.3+8.5+8.5)*1.5*0.24</f>
        <v>39.801</v>
      </c>
      <c r="E43" s="152" t="s">
        <v>14</v>
      </c>
    </row>
    <row r="44" spans="1:5">
      <c r="A44" s="143">
        <v>7.3</v>
      </c>
      <c r="B44" s="144" t="s">
        <v>15</v>
      </c>
      <c r="C44" s="143" t="s">
        <v>16</v>
      </c>
      <c r="D44" s="145">
        <f>D43*70/1000</f>
        <v>2.78607</v>
      </c>
      <c r="E44" s="153"/>
    </row>
    <row r="45" ht="18" customHeight="1" spans="1:5">
      <c r="A45" s="143">
        <v>7.4</v>
      </c>
      <c r="B45" s="148" t="s">
        <v>31</v>
      </c>
      <c r="C45" s="143" t="s">
        <v>16</v>
      </c>
      <c r="D45" s="145">
        <v>0.5</v>
      </c>
      <c r="E45" s="147"/>
    </row>
    <row r="46" ht="18" customHeight="1" spans="1:5">
      <c r="A46" s="143">
        <v>7.5</v>
      </c>
      <c r="B46" s="144" t="s">
        <v>18</v>
      </c>
      <c r="C46" s="143" t="s">
        <v>10</v>
      </c>
      <c r="D46" s="145">
        <f>(10.3+10.3+8.5+8.5)*0.5*0.24</f>
        <v>4.512</v>
      </c>
      <c r="E46" s="148" t="s">
        <v>19</v>
      </c>
    </row>
    <row r="47" ht="18" customHeight="1" spans="1:5">
      <c r="A47" s="143">
        <v>7.6</v>
      </c>
      <c r="B47" s="148" t="s">
        <v>43</v>
      </c>
      <c r="C47" s="143" t="s">
        <v>44</v>
      </c>
      <c r="D47" s="145">
        <f>7.5+9.5+7.5</f>
        <v>24.5</v>
      </c>
      <c r="E47" s="140" t="s">
        <v>45</v>
      </c>
    </row>
    <row r="48" ht="42.95" customHeight="1" spans="1:5">
      <c r="A48" s="143">
        <v>7.7</v>
      </c>
      <c r="B48" s="144" t="s">
        <v>23</v>
      </c>
      <c r="C48" s="143" t="s">
        <v>24</v>
      </c>
      <c r="D48" s="145">
        <f>(10.3+10.3+8.5+8.5)*1.5</f>
        <v>56.4</v>
      </c>
      <c r="E48" s="148" t="s">
        <v>25</v>
      </c>
    </row>
    <row r="49" ht="56.1" customHeight="1" spans="1:6">
      <c r="A49" s="143">
        <v>8</v>
      </c>
      <c r="B49" s="140" t="s">
        <v>46</v>
      </c>
      <c r="C49" s="149" t="s">
        <v>27</v>
      </c>
      <c r="D49" s="155">
        <v>1</v>
      </c>
      <c r="E49" s="148" t="s">
        <v>47</v>
      </c>
      <c r="F49" s="156"/>
    </row>
    <row r="50" ht="44.1" customHeight="1" spans="1:5">
      <c r="A50" s="143">
        <v>8.1</v>
      </c>
      <c r="B50" s="148" t="s">
        <v>48</v>
      </c>
      <c r="C50" s="143" t="s">
        <v>24</v>
      </c>
      <c r="D50" s="145">
        <v>2760</v>
      </c>
      <c r="E50" s="140" t="s">
        <v>49</v>
      </c>
    </row>
    <row r="51" ht="54" customHeight="1" spans="1:5">
      <c r="A51" s="143">
        <v>8.2</v>
      </c>
      <c r="B51" s="148" t="s">
        <v>50</v>
      </c>
      <c r="C51" s="143" t="s">
        <v>24</v>
      </c>
      <c r="D51" s="145">
        <v>2760</v>
      </c>
      <c r="E51" s="148" t="s">
        <v>51</v>
      </c>
    </row>
    <row r="52" ht="39" customHeight="1" spans="1:5">
      <c r="A52" s="143">
        <v>8.3</v>
      </c>
      <c r="B52" s="144" t="s">
        <v>23</v>
      </c>
      <c r="C52" s="143" t="s">
        <v>24</v>
      </c>
      <c r="D52" s="145">
        <f>30*(2*0.5*4+2*2)*1.5</f>
        <v>360</v>
      </c>
      <c r="E52" s="148" t="s">
        <v>25</v>
      </c>
    </row>
    <row r="53" ht="54" customHeight="1" spans="1:5">
      <c r="A53" s="143">
        <v>8.4</v>
      </c>
      <c r="B53" s="144" t="s">
        <v>52</v>
      </c>
      <c r="C53" s="143" t="s">
        <v>24</v>
      </c>
      <c r="D53" s="145">
        <v>2760</v>
      </c>
      <c r="E53" s="148" t="s">
        <v>53</v>
      </c>
    </row>
    <row r="54" ht="39.95" customHeight="1" spans="1:5">
      <c r="A54" s="143">
        <v>9</v>
      </c>
      <c r="B54" s="148" t="s">
        <v>54</v>
      </c>
      <c r="C54" s="154" t="s">
        <v>27</v>
      </c>
      <c r="D54" s="145">
        <v>1</v>
      </c>
      <c r="E54" s="148" t="s">
        <v>55</v>
      </c>
    </row>
    <row r="55" ht="39.95" customHeight="1" spans="1:5">
      <c r="A55" s="143">
        <v>9.1</v>
      </c>
      <c r="B55" s="148" t="s">
        <v>48</v>
      </c>
      <c r="C55" s="143" t="s">
        <v>24</v>
      </c>
      <c r="D55" s="145">
        <v>217</v>
      </c>
      <c r="E55" s="140" t="s">
        <v>49</v>
      </c>
    </row>
    <row r="56" ht="39.95" customHeight="1" spans="1:5">
      <c r="A56" s="143">
        <v>9.2</v>
      </c>
      <c r="B56" s="148" t="s">
        <v>50</v>
      </c>
      <c r="C56" s="143" t="s">
        <v>24</v>
      </c>
      <c r="D56" s="145">
        <v>217</v>
      </c>
      <c r="E56" s="148" t="s">
        <v>51</v>
      </c>
    </row>
    <row r="57" ht="39.95" customHeight="1" spans="1:5">
      <c r="A57" s="143">
        <v>9.3</v>
      </c>
      <c r="B57" s="144" t="s">
        <v>23</v>
      </c>
      <c r="C57" s="143" t="s">
        <v>24</v>
      </c>
      <c r="D57" s="145">
        <v>120</v>
      </c>
      <c r="E57" s="148" t="s">
        <v>25</v>
      </c>
    </row>
    <row r="58" ht="71.1" customHeight="1" spans="1:5">
      <c r="A58" s="143">
        <v>10</v>
      </c>
      <c r="B58" s="148" t="s">
        <v>56</v>
      </c>
      <c r="C58" s="154" t="s">
        <v>29</v>
      </c>
      <c r="D58" s="145">
        <v>1</v>
      </c>
      <c r="E58" s="140" t="s">
        <v>57</v>
      </c>
    </row>
    <row r="59" ht="32.1" customHeight="1" spans="1:5">
      <c r="A59" s="143">
        <v>10.1</v>
      </c>
      <c r="B59" s="148" t="s">
        <v>48</v>
      </c>
      <c r="C59" s="143" t="s">
        <v>24</v>
      </c>
      <c r="D59" s="145">
        <v>86</v>
      </c>
      <c r="E59" s="140" t="s">
        <v>49</v>
      </c>
    </row>
    <row r="60" ht="53.1" customHeight="1" spans="1:5">
      <c r="A60" s="139">
        <v>10.2</v>
      </c>
      <c r="B60" s="148" t="s">
        <v>50</v>
      </c>
      <c r="C60" s="143" t="s">
        <v>24</v>
      </c>
      <c r="D60" s="145">
        <v>86</v>
      </c>
      <c r="E60" s="148" t="s">
        <v>51</v>
      </c>
    </row>
    <row r="61" ht="18" customHeight="1" spans="1:5">
      <c r="A61" s="143">
        <v>10.3</v>
      </c>
      <c r="B61" s="148" t="s">
        <v>58</v>
      </c>
      <c r="C61" s="157" t="s">
        <v>10</v>
      </c>
      <c r="D61" s="145">
        <f>20*7*0.5+(20+20+7+7)*0.3*3.5+20*7*0.3</f>
        <v>168.7</v>
      </c>
      <c r="E61" s="148" t="s">
        <v>59</v>
      </c>
    </row>
    <row r="62" ht="18" customHeight="1" spans="1:5">
      <c r="A62" s="139">
        <v>10.4</v>
      </c>
      <c r="B62" s="148" t="s">
        <v>60</v>
      </c>
      <c r="C62" s="143" t="s">
        <v>16</v>
      </c>
      <c r="D62" s="145">
        <f>D61*80/1000</f>
        <v>13.496</v>
      </c>
      <c r="E62" s="148"/>
    </row>
    <row r="63" ht="50.1" customHeight="1" spans="1:5">
      <c r="A63" s="139">
        <v>10.5</v>
      </c>
      <c r="B63" s="144" t="s">
        <v>23</v>
      </c>
      <c r="C63" s="143" t="s">
        <v>24</v>
      </c>
      <c r="D63" s="145">
        <f>4*(2*4*0.5+2*2)+(20+20+7+7)*3.5+20*7</f>
        <v>361</v>
      </c>
      <c r="E63" s="148" t="s">
        <v>25</v>
      </c>
    </row>
    <row r="64" ht="48" spans="1:5">
      <c r="A64" s="143">
        <v>11</v>
      </c>
      <c r="B64" s="148" t="s">
        <v>61</v>
      </c>
      <c r="C64" s="154" t="s">
        <v>27</v>
      </c>
      <c r="D64" s="145">
        <v>1</v>
      </c>
      <c r="E64" s="140" t="s">
        <v>62</v>
      </c>
    </row>
    <row r="65" ht="32.1" customHeight="1" spans="1:5">
      <c r="A65" s="143">
        <v>11.1</v>
      </c>
      <c r="B65" s="148" t="s">
        <v>48</v>
      </c>
      <c r="C65" s="143" t="s">
        <v>24</v>
      </c>
      <c r="D65" s="145">
        <v>33.84</v>
      </c>
      <c r="E65" s="140" t="s">
        <v>49</v>
      </c>
    </row>
    <row r="66" ht="48.95" customHeight="1" spans="1:5">
      <c r="A66" s="143">
        <v>11.2</v>
      </c>
      <c r="B66" s="148" t="s">
        <v>50</v>
      </c>
      <c r="C66" s="143" t="s">
        <v>24</v>
      </c>
      <c r="D66" s="145">
        <v>33.84</v>
      </c>
      <c r="E66" s="148" t="s">
        <v>51</v>
      </c>
    </row>
    <row r="67" ht="48" customHeight="1" spans="1:5">
      <c r="A67" s="143">
        <v>11.3</v>
      </c>
      <c r="B67" s="144" t="s">
        <v>23</v>
      </c>
      <c r="C67" s="143" t="s">
        <v>24</v>
      </c>
      <c r="D67" s="145">
        <f>6*(1.5*0.4*4+1.5*1.5)</f>
        <v>27.9</v>
      </c>
      <c r="E67" s="148" t="s">
        <v>25</v>
      </c>
    </row>
    <row r="68" ht="33.95" customHeight="1" spans="1:5">
      <c r="A68" s="143">
        <v>12</v>
      </c>
      <c r="B68" s="148" t="s">
        <v>63</v>
      </c>
      <c r="C68" s="154" t="s">
        <v>7</v>
      </c>
      <c r="D68" s="145">
        <v>4</v>
      </c>
      <c r="E68" s="147" t="s">
        <v>64</v>
      </c>
    </row>
    <row r="69" ht="18" customHeight="1" spans="1:5">
      <c r="A69" s="143">
        <v>12.1</v>
      </c>
      <c r="B69" s="148" t="s">
        <v>9</v>
      </c>
      <c r="C69" s="143" t="s">
        <v>10</v>
      </c>
      <c r="D69" s="145">
        <f>3.7*3.7*4*0.1</f>
        <v>5.476</v>
      </c>
      <c r="E69" s="147" t="s">
        <v>11</v>
      </c>
    </row>
    <row r="70" ht="18" customHeight="1" spans="1:5">
      <c r="A70" s="143">
        <v>12.2</v>
      </c>
      <c r="B70" s="148" t="s">
        <v>13</v>
      </c>
      <c r="C70" s="143" t="s">
        <v>10</v>
      </c>
      <c r="D70" s="145">
        <f>(3.5*3.5*0.5+2.5*2.5*1.5)*4</f>
        <v>62</v>
      </c>
      <c r="E70" s="152" t="s">
        <v>14</v>
      </c>
    </row>
    <row r="71" ht="39.95" customHeight="1" spans="1:5">
      <c r="A71" s="143">
        <v>12.3</v>
      </c>
      <c r="B71" s="144" t="s">
        <v>15</v>
      </c>
      <c r="C71" s="143" t="s">
        <v>16</v>
      </c>
      <c r="D71" s="145">
        <f>D70*80/1000</f>
        <v>4.96</v>
      </c>
      <c r="E71" s="153"/>
    </row>
    <row r="72" ht="18" customHeight="1" spans="1:5">
      <c r="A72" s="143">
        <v>12.4</v>
      </c>
      <c r="B72" s="148" t="s">
        <v>32</v>
      </c>
      <c r="C72" s="143" t="s">
        <v>16</v>
      </c>
      <c r="D72" s="145">
        <f>3.5*4</f>
        <v>14</v>
      </c>
      <c r="E72" s="147"/>
    </row>
    <row r="73" ht="36.95" customHeight="1" spans="1:5">
      <c r="A73" s="143">
        <v>12.5</v>
      </c>
      <c r="B73" s="144" t="s">
        <v>23</v>
      </c>
      <c r="C73" s="143" t="s">
        <v>24</v>
      </c>
      <c r="D73" s="145">
        <f>6*(1.5*0.4*4+1.5*1.5)</f>
        <v>27.9</v>
      </c>
      <c r="E73" s="148" t="s">
        <v>25</v>
      </c>
    </row>
    <row r="74" ht="38.1" customHeight="1" spans="1:5">
      <c r="A74" s="143">
        <v>13</v>
      </c>
      <c r="B74" s="153" t="s">
        <v>65</v>
      </c>
      <c r="C74" s="154" t="s">
        <v>7</v>
      </c>
      <c r="D74" s="145">
        <v>20</v>
      </c>
      <c r="E74" s="147" t="s">
        <v>66</v>
      </c>
    </row>
    <row r="75" ht="18" customHeight="1" spans="1:5">
      <c r="A75" s="143">
        <v>13.1</v>
      </c>
      <c r="B75" s="148" t="s">
        <v>9</v>
      </c>
      <c r="C75" s="143" t="s">
        <v>10</v>
      </c>
      <c r="D75" s="145">
        <f>7.5*3.5*0.1*20</f>
        <v>52.5</v>
      </c>
      <c r="E75" s="147" t="s">
        <v>11</v>
      </c>
    </row>
    <row r="76" ht="38.1" customHeight="1" spans="1:5">
      <c r="A76" s="143">
        <v>13.2</v>
      </c>
      <c r="B76" s="148" t="s">
        <v>13</v>
      </c>
      <c r="C76" s="143" t="s">
        <v>10</v>
      </c>
      <c r="D76" s="145">
        <f>(7.3*3.3*0.3+(7.3+7.3+3.3+3.3)*2*0.24)*20</f>
        <v>348.06</v>
      </c>
      <c r="E76" s="152" t="s">
        <v>14</v>
      </c>
    </row>
    <row r="77" ht="18" customHeight="1" spans="1:5">
      <c r="A77" s="143">
        <v>13.3</v>
      </c>
      <c r="B77" s="144" t="s">
        <v>36</v>
      </c>
      <c r="C77" s="143" t="s">
        <v>16</v>
      </c>
      <c r="D77" s="145">
        <f>D76*80/1000</f>
        <v>27.8448</v>
      </c>
      <c r="E77" s="153"/>
    </row>
    <row r="78" ht="27" customHeight="1" spans="1:5">
      <c r="A78" s="143">
        <v>13.4</v>
      </c>
      <c r="B78" s="144" t="s">
        <v>18</v>
      </c>
      <c r="C78" s="143" t="s">
        <v>10</v>
      </c>
      <c r="D78" s="145">
        <f>(7.3+7.3+3.3+3.3)*0.5*0.24*20</f>
        <v>50.88</v>
      </c>
      <c r="E78" s="148" t="s">
        <v>19</v>
      </c>
    </row>
    <row r="79" ht="27" customHeight="1" spans="1:5">
      <c r="A79" s="143">
        <v>13.5</v>
      </c>
      <c r="B79" s="144" t="s">
        <v>23</v>
      </c>
      <c r="C79" s="143" t="s">
        <v>24</v>
      </c>
      <c r="D79" s="145">
        <f>(7.3+7.3+3.3+3.3)*2*20</f>
        <v>848</v>
      </c>
      <c r="E79" s="148" t="s">
        <v>25</v>
      </c>
    </row>
    <row r="80" ht="30.95" customHeight="1" spans="1:5">
      <c r="A80" s="143">
        <v>14</v>
      </c>
      <c r="B80" s="153" t="s">
        <v>67</v>
      </c>
      <c r="C80" s="154" t="s">
        <v>7</v>
      </c>
      <c r="D80" s="145">
        <v>40</v>
      </c>
      <c r="E80" s="147" t="s">
        <v>68</v>
      </c>
    </row>
    <row r="81" ht="14.25" customHeight="1" spans="1:5">
      <c r="A81" s="143">
        <v>14.1</v>
      </c>
      <c r="B81" s="148" t="s">
        <v>9</v>
      </c>
      <c r="C81" s="143" t="s">
        <v>10</v>
      </c>
      <c r="D81" s="145">
        <f>6.2*2.7*0.1*40</f>
        <v>66.96</v>
      </c>
      <c r="E81" s="147" t="s">
        <v>11</v>
      </c>
    </row>
    <row r="82" spans="1:5">
      <c r="A82" s="143">
        <v>14.2</v>
      </c>
      <c r="B82" s="148" t="s">
        <v>13</v>
      </c>
      <c r="C82" s="143" t="s">
        <v>10</v>
      </c>
      <c r="D82" s="145">
        <f>(6*2.5*0.3+(6+6+2.5+2.5)*2*0.24)*40</f>
        <v>506.4</v>
      </c>
      <c r="E82" s="152" t="s">
        <v>14</v>
      </c>
    </row>
    <row r="83" spans="1:5">
      <c r="A83" s="143">
        <v>14.3</v>
      </c>
      <c r="B83" s="144" t="s">
        <v>36</v>
      </c>
      <c r="C83" s="143" t="s">
        <v>16</v>
      </c>
      <c r="D83" s="145">
        <f>D82*80/1000</f>
        <v>40.512</v>
      </c>
      <c r="E83" s="153"/>
    </row>
    <row r="84" spans="1:5">
      <c r="A84" s="143">
        <v>14.4</v>
      </c>
      <c r="B84" s="144" t="s">
        <v>18</v>
      </c>
      <c r="C84" s="143" t="s">
        <v>10</v>
      </c>
      <c r="D84" s="145">
        <f>(6+6+2.5+2.5)*0.5*0.24*40</f>
        <v>81.6</v>
      </c>
      <c r="E84" s="148" t="s">
        <v>19</v>
      </c>
    </row>
    <row r="85" ht="24.75" spans="1:5">
      <c r="A85" s="143">
        <v>14.5</v>
      </c>
      <c r="B85" s="144" t="s">
        <v>23</v>
      </c>
      <c r="C85" s="143" t="s">
        <v>24</v>
      </c>
      <c r="D85" s="145">
        <f>(6+6+2.5+2.5)*2*40</f>
        <v>1360</v>
      </c>
      <c r="E85" s="148" t="s">
        <v>25</v>
      </c>
    </row>
    <row r="86" spans="1:5">
      <c r="A86" s="143">
        <v>15</v>
      </c>
      <c r="B86" s="148" t="s">
        <v>69</v>
      </c>
      <c r="C86" s="143"/>
      <c r="D86" s="145"/>
      <c r="E86" s="147"/>
    </row>
    <row r="87" spans="1:5">
      <c r="A87" s="139">
        <v>15.1</v>
      </c>
      <c r="B87" s="147" t="s">
        <v>70</v>
      </c>
      <c r="C87" s="142" t="s">
        <v>44</v>
      </c>
      <c r="D87" s="142">
        <v>26.2</v>
      </c>
      <c r="E87" s="158" t="s">
        <v>71</v>
      </c>
    </row>
    <row r="88" spans="1:5">
      <c r="A88" s="139">
        <v>15.2</v>
      </c>
      <c r="B88" s="159" t="s">
        <v>72</v>
      </c>
      <c r="C88" s="160" t="s">
        <v>44</v>
      </c>
      <c r="D88" s="142">
        <f>6.9*4+4*5*10</f>
        <v>227.6</v>
      </c>
      <c r="E88" s="158" t="s">
        <v>71</v>
      </c>
    </row>
    <row r="89" spans="1:5">
      <c r="A89" s="139">
        <v>15.3</v>
      </c>
      <c r="B89" s="159" t="s">
        <v>73</v>
      </c>
      <c r="C89" s="160" t="s">
        <v>44</v>
      </c>
      <c r="D89" s="142">
        <f>117.2+30+31</f>
        <v>178.2</v>
      </c>
      <c r="E89" s="158" t="s">
        <v>71</v>
      </c>
    </row>
    <row r="90" spans="1:5">
      <c r="A90" s="139">
        <v>15.4</v>
      </c>
      <c r="B90" s="159" t="s">
        <v>74</v>
      </c>
      <c r="C90" s="160" t="s">
        <v>44</v>
      </c>
      <c r="D90" s="142">
        <f>55+12.15</f>
        <v>67.15</v>
      </c>
      <c r="E90" s="158" t="s">
        <v>71</v>
      </c>
    </row>
    <row r="91" spans="1:5">
      <c r="A91" s="139">
        <v>15.5</v>
      </c>
      <c r="B91" s="161" t="s">
        <v>75</v>
      </c>
      <c r="C91" s="160" t="s">
        <v>44</v>
      </c>
      <c r="D91" s="142">
        <v>20</v>
      </c>
      <c r="E91" s="158" t="s">
        <v>71</v>
      </c>
    </row>
    <row r="92" spans="1:5">
      <c r="A92" s="139">
        <v>16</v>
      </c>
      <c r="B92" s="161" t="s">
        <v>76</v>
      </c>
      <c r="C92" s="160"/>
      <c r="D92" s="142"/>
      <c r="E92" s="139"/>
    </row>
    <row r="93" ht="24.75" spans="1:5">
      <c r="A93" s="139">
        <v>16.1</v>
      </c>
      <c r="B93" s="140" t="s">
        <v>77</v>
      </c>
      <c r="C93" s="142" t="s">
        <v>24</v>
      </c>
      <c r="D93" s="142">
        <f>10885-(919+2450+2562+2497)</f>
        <v>2457</v>
      </c>
      <c r="E93" s="140" t="s">
        <v>78</v>
      </c>
    </row>
    <row r="94" ht="24.75" spans="1:5">
      <c r="A94" s="139">
        <v>16.2</v>
      </c>
      <c r="B94" s="140" t="s">
        <v>79</v>
      </c>
      <c r="C94" s="142" t="s">
        <v>24</v>
      </c>
      <c r="D94" s="142">
        <f>16*6</f>
        <v>96</v>
      </c>
      <c r="E94" s="140" t="s">
        <v>80</v>
      </c>
    </row>
    <row r="95" spans="1:5">
      <c r="A95" s="139">
        <v>16.3</v>
      </c>
      <c r="B95" s="140" t="s">
        <v>81</v>
      </c>
      <c r="C95" s="160" t="s">
        <v>24</v>
      </c>
      <c r="D95" s="162">
        <f>919+2450+2562+2497-34*7-24*7-10.5*8.5-10.35*8.5-4.2*2.2-6.8*2.8-1*300-152.5*10</f>
        <v>5991.495</v>
      </c>
      <c r="E95" s="147" t="s">
        <v>82</v>
      </c>
    </row>
    <row r="96" spans="1:5">
      <c r="A96" s="139">
        <v>16.4</v>
      </c>
      <c r="B96" s="140" t="s">
        <v>83</v>
      </c>
      <c r="C96" s="160" t="s">
        <v>24</v>
      </c>
      <c r="D96" s="162">
        <f>4991-939-D97-D100</f>
        <v>3515.36</v>
      </c>
      <c r="E96" s="140" t="s">
        <v>84</v>
      </c>
    </row>
    <row r="97" spans="1:5">
      <c r="A97" s="139">
        <v>16.5</v>
      </c>
      <c r="B97" s="140" t="s">
        <v>85</v>
      </c>
      <c r="C97" s="160" t="s">
        <v>24</v>
      </c>
      <c r="D97" s="162">
        <f>28.2*15.2</f>
        <v>428.64</v>
      </c>
      <c r="E97" s="140" t="s">
        <v>86</v>
      </c>
    </row>
    <row r="98" spans="1:5">
      <c r="A98" s="139">
        <v>16.6</v>
      </c>
      <c r="B98" s="140" t="s">
        <v>87</v>
      </c>
      <c r="C98" s="160" t="s">
        <v>24</v>
      </c>
      <c r="D98" s="142">
        <v>878</v>
      </c>
      <c r="E98" s="147"/>
    </row>
    <row r="99" spans="1:5">
      <c r="A99" s="139">
        <v>16.7</v>
      </c>
      <c r="B99" s="140" t="s">
        <v>88</v>
      </c>
      <c r="C99" s="163" t="s">
        <v>27</v>
      </c>
      <c r="D99" s="142">
        <v>1</v>
      </c>
      <c r="E99" s="147"/>
    </row>
    <row r="100" spans="1:5">
      <c r="A100" s="139">
        <v>16.8</v>
      </c>
      <c r="B100" s="140" t="s">
        <v>89</v>
      </c>
      <c r="C100" s="160" t="s">
        <v>24</v>
      </c>
      <c r="D100" s="142">
        <v>108</v>
      </c>
      <c r="E100" s="140" t="s">
        <v>84</v>
      </c>
    </row>
    <row r="101" spans="1:5">
      <c r="A101" s="139">
        <v>17</v>
      </c>
      <c r="B101" s="140" t="s">
        <v>90</v>
      </c>
      <c r="C101" s="160" t="s">
        <v>44</v>
      </c>
      <c r="D101" s="142"/>
      <c r="E101" s="147"/>
    </row>
    <row r="102" ht="24" spans="1:5">
      <c r="A102" s="139">
        <v>17.1</v>
      </c>
      <c r="B102" s="140" t="s">
        <v>91</v>
      </c>
      <c r="C102" s="160" t="s">
        <v>44</v>
      </c>
      <c r="D102" s="141">
        <v>12</v>
      </c>
      <c r="E102" s="140" t="s">
        <v>92</v>
      </c>
    </row>
    <row r="103" ht="36" spans="1:5">
      <c r="A103" s="139">
        <v>17.2</v>
      </c>
      <c r="B103" s="161" t="s">
        <v>93</v>
      </c>
      <c r="C103" s="160" t="s">
        <v>44</v>
      </c>
      <c r="D103" s="139">
        <v>600</v>
      </c>
      <c r="E103" s="140" t="s">
        <v>94</v>
      </c>
    </row>
    <row r="104" spans="1:5">
      <c r="A104" s="139">
        <v>17.3</v>
      </c>
      <c r="B104" s="161" t="s">
        <v>95</v>
      </c>
      <c r="C104" s="160" t="s">
        <v>44</v>
      </c>
      <c r="D104" s="139">
        <v>300</v>
      </c>
      <c r="E104" s="140" t="s">
        <v>96</v>
      </c>
    </row>
    <row r="105" spans="1:5">
      <c r="A105" s="139">
        <v>17.4</v>
      </c>
      <c r="B105" s="161" t="s">
        <v>97</v>
      </c>
      <c r="C105" s="160" t="s">
        <v>44</v>
      </c>
      <c r="D105" s="142">
        <v>405</v>
      </c>
      <c r="E105" s="140" t="s">
        <v>98</v>
      </c>
    </row>
    <row r="106" spans="1:5">
      <c r="A106" s="139">
        <v>17.5</v>
      </c>
      <c r="B106" s="161" t="s">
        <v>99</v>
      </c>
      <c r="C106" s="163" t="s">
        <v>7</v>
      </c>
      <c r="D106" s="142">
        <v>7</v>
      </c>
      <c r="E106" s="140" t="s">
        <v>100</v>
      </c>
    </row>
    <row r="107" spans="1:5">
      <c r="A107" s="139">
        <v>18</v>
      </c>
      <c r="B107" s="148" t="s">
        <v>87</v>
      </c>
      <c r="C107" s="160" t="s">
        <v>24</v>
      </c>
      <c r="D107" s="142">
        <v>878</v>
      </c>
      <c r="E107" s="140" t="s">
        <v>101</v>
      </c>
    </row>
    <row r="108" spans="1:5">
      <c r="A108" s="139">
        <v>19</v>
      </c>
      <c r="B108" s="161" t="s">
        <v>102</v>
      </c>
      <c r="C108" s="160"/>
      <c r="D108" s="142"/>
      <c r="E108" s="147"/>
    </row>
    <row r="109" spans="1:5">
      <c r="A109" s="139">
        <v>19.1</v>
      </c>
      <c r="B109" s="140" t="s">
        <v>103</v>
      </c>
      <c r="C109" s="142" t="s">
        <v>10</v>
      </c>
      <c r="D109" s="142">
        <f>153*109*0.5</f>
        <v>8338.5</v>
      </c>
      <c r="E109" s="140"/>
    </row>
    <row r="110" spans="1:5">
      <c r="A110" s="139">
        <v>19.2</v>
      </c>
      <c r="B110" s="140" t="s">
        <v>104</v>
      </c>
      <c r="C110" s="157" t="s">
        <v>10</v>
      </c>
      <c r="D110" s="142">
        <v>22000</v>
      </c>
      <c r="E110" s="164"/>
    </row>
    <row r="111" spans="1:5">
      <c r="A111" s="139">
        <v>19.3</v>
      </c>
      <c r="B111" s="161" t="s">
        <v>105</v>
      </c>
      <c r="C111" s="160" t="s">
        <v>24</v>
      </c>
      <c r="D111" s="142">
        <f>153*109</f>
        <v>16677</v>
      </c>
      <c r="E111" s="159"/>
    </row>
    <row r="112" spans="1:5">
      <c r="A112" s="139">
        <v>19.4</v>
      </c>
      <c r="B112" s="161" t="s">
        <v>106</v>
      </c>
      <c r="C112" s="157" t="s">
        <v>10</v>
      </c>
      <c r="D112" s="142">
        <v>3500</v>
      </c>
      <c r="E112" s="140" t="s">
        <v>107</v>
      </c>
    </row>
    <row r="113" spans="1:5">
      <c r="A113" s="139">
        <v>20</v>
      </c>
      <c r="B113" s="161" t="s">
        <v>108</v>
      </c>
      <c r="C113" s="163"/>
      <c r="D113" s="141" t="s">
        <v>109</v>
      </c>
      <c r="E113" s="159"/>
    </row>
    <row r="114" spans="1:5">
      <c r="A114" s="139"/>
      <c r="B114" s="161" t="s">
        <v>110</v>
      </c>
      <c r="C114" s="160"/>
      <c r="D114" s="142"/>
      <c r="E114" s="159"/>
    </row>
    <row r="118" spans="1:5">
      <c r="A118" s="165" t="s">
        <v>111</v>
      </c>
      <c r="B118" s="166"/>
      <c r="C118" s="166"/>
      <c r="D118" s="166"/>
      <c r="E118" s="167"/>
    </row>
    <row r="119" spans="1:5">
      <c r="A119" s="168" t="s">
        <v>1</v>
      </c>
      <c r="B119" s="169" t="s">
        <v>112</v>
      </c>
      <c r="C119" s="170" t="s">
        <v>5</v>
      </c>
      <c r="D119" s="170"/>
      <c r="E119" s="170"/>
    </row>
    <row r="120" spans="1:5">
      <c r="A120" s="171" t="s">
        <v>113</v>
      </c>
      <c r="B120" s="169" t="s">
        <v>114</v>
      </c>
      <c r="C120" s="170"/>
      <c r="D120" s="170"/>
      <c r="E120" s="170"/>
    </row>
    <row r="121" spans="1:5">
      <c r="A121" s="171">
        <v>1</v>
      </c>
      <c r="B121" s="172" t="s">
        <v>115</v>
      </c>
      <c r="C121" s="173" t="s">
        <v>116</v>
      </c>
      <c r="D121" s="173"/>
      <c r="E121" s="173"/>
    </row>
    <row r="122" spans="1:5">
      <c r="A122" s="171">
        <v>2</v>
      </c>
      <c r="B122" s="174" t="s">
        <v>117</v>
      </c>
      <c r="C122" s="175" t="s">
        <v>118</v>
      </c>
      <c r="D122" s="175"/>
      <c r="E122" s="175"/>
    </row>
    <row r="123" spans="1:5">
      <c r="A123" s="171">
        <v>3</v>
      </c>
      <c r="B123" s="174" t="s">
        <v>119</v>
      </c>
      <c r="C123" s="176" t="s">
        <v>120</v>
      </c>
      <c r="D123" s="177"/>
      <c r="E123" s="178"/>
    </row>
    <row r="124" spans="1:5">
      <c r="A124" s="171" t="s">
        <v>121</v>
      </c>
      <c r="B124" s="174" t="s">
        <v>122</v>
      </c>
      <c r="C124" s="176"/>
      <c r="D124" s="177"/>
      <c r="E124" s="178"/>
    </row>
    <row r="125" spans="1:5">
      <c r="A125" s="171">
        <v>1</v>
      </c>
      <c r="B125" s="174" t="s">
        <v>123</v>
      </c>
      <c r="C125" s="176" t="s">
        <v>124</v>
      </c>
      <c r="D125" s="177"/>
      <c r="E125" s="178"/>
    </row>
    <row r="126" spans="1:5">
      <c r="A126" s="171">
        <v>2</v>
      </c>
      <c r="B126" s="174" t="s">
        <v>125</v>
      </c>
      <c r="C126" s="176" t="s">
        <v>126</v>
      </c>
      <c r="D126" s="177"/>
      <c r="E126" s="178"/>
    </row>
    <row r="127" spans="1:5">
      <c r="A127" s="175" t="s">
        <v>127</v>
      </c>
      <c r="B127" s="174" t="s">
        <v>128</v>
      </c>
      <c r="C127" s="176"/>
      <c r="D127" s="177"/>
      <c r="E127" s="178"/>
    </row>
    <row r="128" spans="1:5">
      <c r="A128" s="171">
        <v>1</v>
      </c>
      <c r="B128" s="174" t="s">
        <v>129</v>
      </c>
      <c r="C128" s="176" t="s">
        <v>130</v>
      </c>
      <c r="D128" s="177"/>
      <c r="E128" s="178"/>
    </row>
    <row r="129" spans="1:5">
      <c r="A129" s="171">
        <v>2</v>
      </c>
      <c r="B129" s="174" t="s">
        <v>131</v>
      </c>
      <c r="C129" s="176" t="s">
        <v>132</v>
      </c>
      <c r="D129" s="177"/>
      <c r="E129" s="178"/>
    </row>
    <row r="130" spans="1:5">
      <c r="A130" s="175" t="s">
        <v>133</v>
      </c>
      <c r="B130" s="174" t="s">
        <v>134</v>
      </c>
      <c r="C130" s="176"/>
      <c r="D130" s="177"/>
      <c r="E130" s="178"/>
    </row>
    <row r="131" spans="1:5">
      <c r="A131" s="171">
        <v>1</v>
      </c>
      <c r="B131" s="174" t="s">
        <v>135</v>
      </c>
      <c r="C131" s="176" t="s">
        <v>136</v>
      </c>
      <c r="D131" s="177"/>
      <c r="E131" s="178"/>
    </row>
    <row r="132" spans="1:5">
      <c r="A132" s="171">
        <v>2</v>
      </c>
      <c r="B132" s="174" t="s">
        <v>137</v>
      </c>
      <c r="C132" s="176" t="s">
        <v>138</v>
      </c>
      <c r="D132" s="177"/>
      <c r="E132" s="178"/>
    </row>
    <row r="133" spans="1:5">
      <c r="A133" s="175" t="s">
        <v>139</v>
      </c>
      <c r="B133" s="169" t="s">
        <v>140</v>
      </c>
      <c r="C133" s="176"/>
      <c r="D133" s="177"/>
      <c r="E133" s="178"/>
    </row>
    <row r="134" ht="30" customHeight="1" spans="1:5">
      <c r="A134" s="171">
        <v>1</v>
      </c>
      <c r="B134" s="169" t="s">
        <v>141</v>
      </c>
      <c r="C134" s="179" t="s">
        <v>142</v>
      </c>
      <c r="D134" s="177"/>
      <c r="E134" s="178"/>
    </row>
    <row r="135" spans="1:5">
      <c r="A135" s="171">
        <v>2</v>
      </c>
      <c r="B135" s="174" t="s">
        <v>143</v>
      </c>
      <c r="C135" s="176" t="s">
        <v>144</v>
      </c>
      <c r="D135" s="177"/>
      <c r="E135" s="178"/>
    </row>
    <row r="136" spans="1:5">
      <c r="A136" s="171">
        <v>3</v>
      </c>
      <c r="B136" s="174" t="s">
        <v>145</v>
      </c>
      <c r="C136" s="179" t="s">
        <v>146</v>
      </c>
      <c r="D136" s="177"/>
      <c r="E136" s="178"/>
    </row>
    <row r="137" spans="1:5">
      <c r="A137" s="175" t="s">
        <v>147</v>
      </c>
      <c r="B137" s="174" t="s">
        <v>148</v>
      </c>
      <c r="C137" s="176"/>
      <c r="D137" s="177"/>
      <c r="E137" s="178"/>
    </row>
    <row r="138" spans="1:5">
      <c r="A138" s="171">
        <v>1</v>
      </c>
      <c r="B138" s="174" t="s">
        <v>149</v>
      </c>
      <c r="C138" s="176" t="s">
        <v>150</v>
      </c>
      <c r="D138" s="177"/>
      <c r="E138" s="178"/>
    </row>
    <row r="139" spans="1:5">
      <c r="A139" s="171">
        <v>2</v>
      </c>
      <c r="B139" s="174" t="s">
        <v>151</v>
      </c>
      <c r="C139" s="176" t="s">
        <v>152</v>
      </c>
      <c r="D139" s="177"/>
      <c r="E139" s="178"/>
    </row>
    <row r="140" spans="1:5">
      <c r="A140" s="171">
        <v>3</v>
      </c>
      <c r="B140" s="174" t="s">
        <v>153</v>
      </c>
      <c r="C140" s="176" t="s">
        <v>154</v>
      </c>
      <c r="D140" s="177"/>
      <c r="E140" s="178"/>
    </row>
    <row r="141" spans="1:5">
      <c r="A141" s="171">
        <v>4</v>
      </c>
      <c r="B141" s="174" t="s">
        <v>155</v>
      </c>
      <c r="C141" s="176" t="s">
        <v>156</v>
      </c>
      <c r="D141" s="177"/>
      <c r="E141" s="178"/>
    </row>
    <row r="142" spans="1:5">
      <c r="A142" s="171">
        <v>5</v>
      </c>
      <c r="B142" s="174" t="s">
        <v>157</v>
      </c>
      <c r="C142" s="176" t="s">
        <v>158</v>
      </c>
      <c r="D142" s="177"/>
      <c r="E142" s="178"/>
    </row>
  </sheetData>
  <autoFilter xmlns:etc="http://www.wps.cn/officeDocument/2017/etCustomData" ref="A2:D114" etc:filterBottomFollowUsedRange="0">
    <extLst/>
  </autoFilter>
  <mergeCells count="31">
    <mergeCell ref="A1:E1"/>
    <mergeCell ref="A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A2:A3"/>
    <mergeCell ref="B2:B3"/>
    <mergeCell ref="C2:C3"/>
    <mergeCell ref="D2:D3"/>
    <mergeCell ref="E2:E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zoomScale="115" zoomScaleNormal="115" workbookViewId="0">
      <selection activeCell="C16" sqref="C16"/>
    </sheetView>
  </sheetViews>
  <sheetFormatPr defaultColWidth="9" defaultRowHeight="13.5" outlineLevelCol="5"/>
  <cols>
    <col min="1" max="1" width="9" style="108"/>
    <col min="2" max="2" width="24.875" style="108" customWidth="1"/>
    <col min="3" max="3" width="41.375" style="108" customWidth="1"/>
    <col min="4" max="5" width="9" style="108"/>
    <col min="6" max="6" width="42.875" style="108" customWidth="1"/>
    <col min="7" max="16384" width="9" style="108"/>
  </cols>
  <sheetData>
    <row r="1" ht="20.25" spans="1:6">
      <c r="A1" s="36" t="s">
        <v>159</v>
      </c>
      <c r="B1" s="36"/>
      <c r="C1" s="36"/>
      <c r="D1" s="36"/>
      <c r="E1" s="36"/>
      <c r="F1" s="36"/>
    </row>
    <row r="2" ht="14.25" spans="1:6">
      <c r="A2" s="109" t="s">
        <v>1</v>
      </c>
      <c r="B2" s="109" t="s">
        <v>160</v>
      </c>
      <c r="C2" s="109" t="s">
        <v>161</v>
      </c>
      <c r="D2" s="109" t="s">
        <v>3</v>
      </c>
      <c r="E2" s="109" t="s">
        <v>4</v>
      </c>
      <c r="F2" s="109" t="s">
        <v>162</v>
      </c>
    </row>
    <row r="3" ht="14.25" spans="1:6">
      <c r="A3" s="110" t="s">
        <v>163</v>
      </c>
      <c r="B3" s="111"/>
      <c r="C3" s="109"/>
      <c r="D3" s="109"/>
      <c r="E3" s="109"/>
      <c r="F3" s="109"/>
    </row>
    <row r="4" spans="1:6">
      <c r="A4" s="112">
        <v>1</v>
      </c>
      <c r="B4" s="113" t="s">
        <v>164</v>
      </c>
      <c r="C4" s="114" t="s">
        <v>165</v>
      </c>
      <c r="D4" s="112" t="s">
        <v>27</v>
      </c>
      <c r="E4" s="112">
        <v>1</v>
      </c>
      <c r="F4" s="113"/>
    </row>
    <row r="5" spans="1:6">
      <c r="A5" s="112">
        <v>2</v>
      </c>
      <c r="B5" s="115" t="s">
        <v>166</v>
      </c>
      <c r="C5" s="114" t="s">
        <v>167</v>
      </c>
      <c r="D5" s="112" t="s">
        <v>27</v>
      </c>
      <c r="E5" s="112">
        <v>1</v>
      </c>
      <c r="F5" s="113"/>
    </row>
    <row r="6" spans="1:6">
      <c r="A6" s="112">
        <v>3</v>
      </c>
      <c r="B6" s="115" t="s">
        <v>168</v>
      </c>
      <c r="C6" s="114" t="s">
        <v>169</v>
      </c>
      <c r="D6" s="112" t="s">
        <v>44</v>
      </c>
      <c r="E6" s="112">
        <v>750</v>
      </c>
      <c r="F6" s="113"/>
    </row>
    <row r="7" spans="1:6">
      <c r="A7" s="112">
        <v>4</v>
      </c>
      <c r="B7" s="115" t="s">
        <v>168</v>
      </c>
      <c r="C7" s="114" t="s">
        <v>170</v>
      </c>
      <c r="D7" s="112" t="s">
        <v>44</v>
      </c>
      <c r="E7" s="112">
        <v>400</v>
      </c>
      <c r="F7" s="113"/>
    </row>
    <row r="8" spans="1:6">
      <c r="A8" s="112">
        <v>5</v>
      </c>
      <c r="B8" s="115" t="s">
        <v>168</v>
      </c>
      <c r="C8" s="114" t="s">
        <v>169</v>
      </c>
      <c r="D8" s="112" t="s">
        <v>44</v>
      </c>
      <c r="E8" s="112">
        <v>300</v>
      </c>
      <c r="F8" s="113" t="s">
        <v>171</v>
      </c>
    </row>
    <row r="9" spans="1:6">
      <c r="A9" s="112">
        <v>6</v>
      </c>
      <c r="B9" s="115" t="s">
        <v>172</v>
      </c>
      <c r="C9" s="114" t="s">
        <v>173</v>
      </c>
      <c r="D9" s="112" t="s">
        <v>44</v>
      </c>
      <c r="E9" s="112">
        <v>15</v>
      </c>
      <c r="F9" s="113"/>
    </row>
    <row r="10" spans="1:6">
      <c r="A10" s="112">
        <v>7</v>
      </c>
      <c r="B10" s="115" t="s">
        <v>174</v>
      </c>
      <c r="C10" s="114" t="s">
        <v>175</v>
      </c>
      <c r="D10" s="112" t="s">
        <v>27</v>
      </c>
      <c r="E10" s="112">
        <v>50</v>
      </c>
      <c r="F10" s="113"/>
    </row>
    <row r="11" spans="1:6">
      <c r="A11" s="112">
        <v>8</v>
      </c>
      <c r="B11" s="115" t="s">
        <v>176</v>
      </c>
      <c r="C11" s="114" t="s">
        <v>175</v>
      </c>
      <c r="D11" s="112" t="s">
        <v>27</v>
      </c>
      <c r="E11" s="112">
        <v>1</v>
      </c>
      <c r="F11" s="113"/>
    </row>
    <row r="12" spans="1:6">
      <c r="A12" s="112">
        <v>9</v>
      </c>
      <c r="B12" s="115" t="s">
        <v>177</v>
      </c>
      <c r="C12" s="116" t="s">
        <v>178</v>
      </c>
      <c r="D12" s="112" t="s">
        <v>27</v>
      </c>
      <c r="E12" s="112">
        <v>45</v>
      </c>
      <c r="F12" s="117"/>
    </row>
    <row r="13" spans="1:6">
      <c r="A13" s="112">
        <v>10</v>
      </c>
      <c r="B13" s="115" t="s">
        <v>179</v>
      </c>
      <c r="C13" s="114" t="s">
        <v>180</v>
      </c>
      <c r="D13" s="112" t="s">
        <v>44</v>
      </c>
      <c r="E13" s="112">
        <v>700</v>
      </c>
      <c r="F13" s="118"/>
    </row>
    <row r="14" spans="1:6">
      <c r="A14" s="112">
        <v>11</v>
      </c>
      <c r="B14" s="115" t="s">
        <v>181</v>
      </c>
      <c r="C14" s="115"/>
      <c r="D14" s="112" t="s">
        <v>44</v>
      </c>
      <c r="E14" s="112">
        <v>50</v>
      </c>
      <c r="F14" s="117"/>
    </row>
    <row r="15" spans="1:6">
      <c r="A15" s="112">
        <v>12</v>
      </c>
      <c r="B15" s="115" t="s">
        <v>182</v>
      </c>
      <c r="C15" s="115"/>
      <c r="D15" s="112" t="s">
        <v>27</v>
      </c>
      <c r="E15" s="112">
        <v>1</v>
      </c>
      <c r="F15" s="118"/>
    </row>
    <row r="16" ht="14.25" spans="1:6">
      <c r="A16" s="110" t="s">
        <v>183</v>
      </c>
      <c r="B16" s="111"/>
      <c r="C16" s="110"/>
      <c r="D16" s="112"/>
      <c r="E16" s="112"/>
      <c r="F16" s="115"/>
    </row>
    <row r="17" spans="1:6">
      <c r="A17" s="112">
        <v>1</v>
      </c>
      <c r="B17" s="115" t="s">
        <v>184</v>
      </c>
      <c r="C17" s="115" t="s">
        <v>185</v>
      </c>
      <c r="D17" s="112" t="s">
        <v>186</v>
      </c>
      <c r="E17" s="112">
        <v>2</v>
      </c>
      <c r="F17" s="115"/>
    </row>
    <row r="18" spans="1:6">
      <c r="A18" s="112">
        <v>2</v>
      </c>
      <c r="B18" s="115" t="s">
        <v>184</v>
      </c>
      <c r="C18" s="115" t="s">
        <v>187</v>
      </c>
      <c r="D18" s="112" t="s">
        <v>186</v>
      </c>
      <c r="E18" s="112">
        <v>34</v>
      </c>
      <c r="F18" s="115"/>
    </row>
    <row r="19" spans="1:6">
      <c r="A19" s="112">
        <v>3</v>
      </c>
      <c r="B19" s="115" t="s">
        <v>188</v>
      </c>
      <c r="C19" s="115" t="s">
        <v>189</v>
      </c>
      <c r="D19" s="112" t="s">
        <v>186</v>
      </c>
      <c r="E19" s="112">
        <v>1</v>
      </c>
      <c r="F19" s="118"/>
    </row>
    <row r="20" spans="1:6">
      <c r="A20" s="112">
        <v>4</v>
      </c>
      <c r="B20" s="115" t="s">
        <v>190</v>
      </c>
      <c r="C20" s="115"/>
      <c r="D20" s="112" t="s">
        <v>191</v>
      </c>
      <c r="E20" s="112">
        <v>1</v>
      </c>
      <c r="F20" s="118"/>
    </row>
    <row r="21" spans="1:6">
      <c r="A21" s="112">
        <v>5</v>
      </c>
      <c r="B21" s="115" t="s">
        <v>192</v>
      </c>
      <c r="C21" s="115"/>
      <c r="D21" s="112" t="s">
        <v>186</v>
      </c>
      <c r="E21" s="112">
        <v>3</v>
      </c>
      <c r="F21" s="115"/>
    </row>
    <row r="22" spans="1:6">
      <c r="A22" s="112">
        <v>6</v>
      </c>
      <c r="B22" s="115" t="s">
        <v>193</v>
      </c>
      <c r="C22" s="115"/>
      <c r="D22" s="112" t="s">
        <v>7</v>
      </c>
      <c r="E22" s="112">
        <v>1</v>
      </c>
      <c r="F22" s="115"/>
    </row>
    <row r="23" spans="1:6">
      <c r="A23" s="112">
        <v>7</v>
      </c>
      <c r="B23" s="115" t="s">
        <v>194</v>
      </c>
      <c r="C23" s="115"/>
      <c r="D23" s="112" t="s">
        <v>21</v>
      </c>
      <c r="E23" s="112">
        <v>30</v>
      </c>
      <c r="F23" s="118"/>
    </row>
    <row r="24" spans="1:6">
      <c r="A24" s="112">
        <v>8</v>
      </c>
      <c r="B24" s="115" t="s">
        <v>195</v>
      </c>
      <c r="C24" s="115"/>
      <c r="D24" s="112" t="s">
        <v>196</v>
      </c>
      <c r="E24" s="112">
        <v>15</v>
      </c>
      <c r="F24" s="118"/>
    </row>
    <row r="25" ht="14.25" spans="1:6">
      <c r="A25" s="119" t="s">
        <v>197</v>
      </c>
      <c r="B25" s="120"/>
      <c r="C25" s="121"/>
      <c r="D25" s="122"/>
      <c r="E25" s="122"/>
      <c r="F25" s="118"/>
    </row>
    <row r="26" spans="1:6">
      <c r="A26" s="112">
        <v>1</v>
      </c>
      <c r="B26" s="112" t="s">
        <v>198</v>
      </c>
      <c r="C26" s="112" t="s">
        <v>199</v>
      </c>
      <c r="D26" s="112" t="s">
        <v>191</v>
      </c>
      <c r="E26" s="112">
        <v>2</v>
      </c>
      <c r="F26" s="114" t="s">
        <v>200</v>
      </c>
    </row>
    <row r="27" ht="39" customHeight="1" spans="1:6">
      <c r="A27" s="112"/>
      <c r="B27" s="112"/>
      <c r="C27" s="112" t="s">
        <v>201</v>
      </c>
      <c r="D27" s="112" t="s">
        <v>191</v>
      </c>
      <c r="E27" s="112">
        <v>1</v>
      </c>
      <c r="F27" s="114"/>
    </row>
    <row r="28" spans="1:6">
      <c r="A28" s="112">
        <v>2</v>
      </c>
      <c r="B28" s="115" t="s">
        <v>202</v>
      </c>
      <c r="C28" s="115" t="s">
        <v>203</v>
      </c>
      <c r="D28" s="112" t="s">
        <v>191</v>
      </c>
      <c r="E28" s="112">
        <v>2</v>
      </c>
      <c r="F28" s="114" t="s">
        <v>200</v>
      </c>
    </row>
    <row r="29" spans="1:6">
      <c r="A29" s="112">
        <f t="shared" ref="A29:A40" si="0">A28+1</f>
        <v>3</v>
      </c>
      <c r="B29" s="115" t="s">
        <v>204</v>
      </c>
      <c r="C29" s="115" t="s">
        <v>205</v>
      </c>
      <c r="D29" s="112" t="s">
        <v>191</v>
      </c>
      <c r="E29" s="112">
        <v>2</v>
      </c>
      <c r="F29" s="114" t="s">
        <v>200</v>
      </c>
    </row>
    <row r="30" spans="1:6">
      <c r="A30" s="112">
        <f t="shared" si="0"/>
        <v>4</v>
      </c>
      <c r="B30" s="115" t="s">
        <v>206</v>
      </c>
      <c r="C30" s="115"/>
      <c r="D30" s="112" t="s">
        <v>7</v>
      </c>
      <c r="E30" s="112">
        <v>2</v>
      </c>
      <c r="F30" s="115"/>
    </row>
    <row r="31" spans="1:6">
      <c r="A31" s="112">
        <f t="shared" si="0"/>
        <v>5</v>
      </c>
      <c r="B31" s="115" t="s">
        <v>207</v>
      </c>
      <c r="C31" s="115"/>
      <c r="D31" s="112" t="s">
        <v>7</v>
      </c>
      <c r="E31" s="112">
        <v>1</v>
      </c>
      <c r="F31" s="115"/>
    </row>
    <row r="32" spans="1:6">
      <c r="A32" s="112">
        <f t="shared" si="0"/>
        <v>6</v>
      </c>
      <c r="B32" s="115" t="s">
        <v>208</v>
      </c>
      <c r="C32" s="115"/>
      <c r="D32" s="112" t="s">
        <v>7</v>
      </c>
      <c r="E32" s="112">
        <v>1</v>
      </c>
      <c r="F32" s="115"/>
    </row>
    <row r="33" spans="1:6">
      <c r="A33" s="112">
        <f t="shared" si="0"/>
        <v>7</v>
      </c>
      <c r="B33" s="115" t="s">
        <v>209</v>
      </c>
      <c r="C33" s="115"/>
      <c r="D33" s="112" t="s">
        <v>7</v>
      </c>
      <c r="E33" s="112">
        <v>1</v>
      </c>
      <c r="F33" s="115"/>
    </row>
    <row r="34" spans="1:6">
      <c r="A34" s="112">
        <f t="shared" si="0"/>
        <v>8</v>
      </c>
      <c r="B34" s="115" t="s">
        <v>210</v>
      </c>
      <c r="C34" s="115"/>
      <c r="D34" s="112" t="s">
        <v>7</v>
      </c>
      <c r="E34" s="112">
        <v>1</v>
      </c>
      <c r="F34" s="115"/>
    </row>
    <row r="35" spans="1:6">
      <c r="A35" s="112">
        <f t="shared" si="0"/>
        <v>9</v>
      </c>
      <c r="B35" s="115" t="s">
        <v>211</v>
      </c>
      <c r="C35" s="115"/>
      <c r="D35" s="112" t="s">
        <v>7</v>
      </c>
      <c r="E35" s="112">
        <v>1</v>
      </c>
      <c r="F35" s="118"/>
    </row>
    <row r="36" spans="1:6">
      <c r="A36" s="112">
        <f t="shared" si="0"/>
        <v>10</v>
      </c>
      <c r="B36" s="115" t="s">
        <v>212</v>
      </c>
      <c r="C36" s="115"/>
      <c r="D36" s="112" t="s">
        <v>7</v>
      </c>
      <c r="E36" s="112">
        <v>1</v>
      </c>
      <c r="F36" s="118"/>
    </row>
    <row r="37" spans="1:6">
      <c r="A37" s="112">
        <f t="shared" si="0"/>
        <v>11</v>
      </c>
      <c r="B37" s="115" t="s">
        <v>213</v>
      </c>
      <c r="C37" s="115" t="s">
        <v>214</v>
      </c>
      <c r="D37" s="112" t="s">
        <v>44</v>
      </c>
      <c r="E37" s="112">
        <v>700</v>
      </c>
      <c r="F37" s="115"/>
    </row>
    <row r="38" spans="1:6">
      <c r="A38" s="112">
        <f t="shared" si="0"/>
        <v>12</v>
      </c>
      <c r="B38" s="115" t="s">
        <v>215</v>
      </c>
      <c r="C38" s="115" t="s">
        <v>216</v>
      </c>
      <c r="D38" s="112" t="s">
        <v>27</v>
      </c>
      <c r="E38" s="112">
        <v>15</v>
      </c>
      <c r="F38" s="115"/>
    </row>
    <row r="39" spans="1:6">
      <c r="A39" s="112">
        <f t="shared" si="0"/>
        <v>13</v>
      </c>
      <c r="B39" s="115" t="s">
        <v>217</v>
      </c>
      <c r="C39" s="115" t="s">
        <v>175</v>
      </c>
      <c r="D39" s="112" t="s">
        <v>27</v>
      </c>
      <c r="E39" s="112">
        <v>5</v>
      </c>
      <c r="F39" s="123"/>
    </row>
    <row r="40" spans="1:6">
      <c r="A40" s="112">
        <f t="shared" si="0"/>
        <v>14</v>
      </c>
      <c r="B40" s="115" t="s">
        <v>218</v>
      </c>
      <c r="C40" s="115" t="s">
        <v>219</v>
      </c>
      <c r="D40" s="112" t="s">
        <v>29</v>
      </c>
      <c r="E40" s="112">
        <v>5</v>
      </c>
      <c r="F40" s="123"/>
    </row>
    <row r="41" ht="14.25" spans="1:6">
      <c r="A41" s="110" t="s">
        <v>220</v>
      </c>
      <c r="B41" s="111"/>
      <c r="C41" s="110"/>
      <c r="D41" s="123"/>
      <c r="E41" s="123"/>
      <c r="F41" s="123"/>
    </row>
    <row r="42" spans="1:6">
      <c r="A42" s="112">
        <v>1</v>
      </c>
      <c r="B42" s="113" t="s">
        <v>221</v>
      </c>
      <c r="C42" s="113" t="s">
        <v>222</v>
      </c>
      <c r="D42" s="112" t="s">
        <v>223</v>
      </c>
      <c r="E42" s="112">
        <v>32</v>
      </c>
      <c r="F42" s="123"/>
    </row>
    <row r="43" spans="1:6">
      <c r="A43" s="124">
        <v>2</v>
      </c>
      <c r="B43" s="113" t="s">
        <v>224</v>
      </c>
      <c r="C43" s="113" t="s">
        <v>225</v>
      </c>
      <c r="D43" s="112" t="s">
        <v>191</v>
      </c>
      <c r="E43" s="112">
        <v>16</v>
      </c>
      <c r="F43" s="112"/>
    </row>
    <row r="44" spans="1:6">
      <c r="A44" s="124">
        <v>3</v>
      </c>
      <c r="B44" s="113" t="s">
        <v>224</v>
      </c>
      <c r="C44" s="113" t="s">
        <v>226</v>
      </c>
      <c r="D44" s="112" t="s">
        <v>191</v>
      </c>
      <c r="E44" s="112">
        <v>18</v>
      </c>
      <c r="F44" s="123"/>
    </row>
    <row r="45" spans="1:6">
      <c r="A45" s="123"/>
      <c r="B45" s="123"/>
      <c r="C45" s="123"/>
      <c r="D45" s="123"/>
      <c r="E45" s="123"/>
      <c r="F45" s="123"/>
    </row>
    <row r="46" spans="1:6">
      <c r="A46" s="123"/>
      <c r="B46" s="123"/>
      <c r="C46" s="123"/>
      <c r="D46" s="123"/>
      <c r="E46" s="123"/>
      <c r="F46" s="123"/>
    </row>
  </sheetData>
  <mergeCells count="7">
    <mergeCell ref="A1:F1"/>
    <mergeCell ref="A3:B3"/>
    <mergeCell ref="A16:B16"/>
    <mergeCell ref="A25:B25"/>
    <mergeCell ref="A41:B41"/>
    <mergeCell ref="A26:A27"/>
    <mergeCell ref="B26:B2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"/>
  <sheetViews>
    <sheetView zoomScale="130" zoomScaleNormal="130" topLeftCell="A90" workbookViewId="0">
      <selection activeCell="F87" sqref="F87"/>
    </sheetView>
  </sheetViews>
  <sheetFormatPr defaultColWidth="9" defaultRowHeight="13.5" outlineLevelCol="5"/>
  <cols>
    <col min="1" max="1" width="5.375" style="65" customWidth="1"/>
    <col min="2" max="2" width="22.5" style="65" customWidth="1"/>
    <col min="3" max="3" width="43.125" style="65" customWidth="1"/>
    <col min="4" max="4" width="4.75833333333333" style="65" customWidth="1"/>
    <col min="5" max="5" width="5.125" style="65" customWidth="1"/>
    <col min="6" max="6" width="24.625" style="65" customWidth="1"/>
    <col min="7" max="16384" width="9" style="65"/>
  </cols>
  <sheetData>
    <row r="1" ht="20.25" spans="1:6">
      <c r="A1" s="36" t="s">
        <v>227</v>
      </c>
      <c r="B1" s="36"/>
      <c r="C1" s="36"/>
      <c r="D1" s="36"/>
      <c r="E1" s="36"/>
      <c r="F1" s="36"/>
    </row>
    <row r="2" spans="1:6">
      <c r="A2" s="66" t="s">
        <v>1</v>
      </c>
      <c r="B2" s="66" t="s">
        <v>228</v>
      </c>
      <c r="C2" s="66" t="s">
        <v>229</v>
      </c>
      <c r="D2" s="66" t="s">
        <v>3</v>
      </c>
      <c r="E2" s="66" t="s">
        <v>4</v>
      </c>
      <c r="F2" s="66" t="s">
        <v>230</v>
      </c>
    </row>
    <row r="3" ht="14.25" spans="1:6">
      <c r="A3" s="67"/>
      <c r="B3" s="66" t="s">
        <v>231</v>
      </c>
      <c r="C3" s="66"/>
      <c r="D3" s="66"/>
      <c r="E3" s="66"/>
      <c r="F3" s="66"/>
    </row>
    <row r="4" spans="1:6">
      <c r="A4" s="66" t="s">
        <v>113</v>
      </c>
      <c r="B4" s="68" t="s">
        <v>232</v>
      </c>
      <c r="C4" s="69"/>
      <c r="D4" s="70"/>
      <c r="E4" s="70"/>
      <c r="F4" s="71"/>
    </row>
    <row r="5" spans="1:6">
      <c r="A5" s="72">
        <v>1</v>
      </c>
      <c r="B5" s="73" t="s">
        <v>233</v>
      </c>
      <c r="C5" s="73" t="s">
        <v>234</v>
      </c>
      <c r="D5" s="72" t="s">
        <v>191</v>
      </c>
      <c r="E5" s="72">
        <v>1</v>
      </c>
      <c r="F5" s="72" t="s">
        <v>235</v>
      </c>
    </row>
    <row r="6" ht="25.5" spans="1:6">
      <c r="A6" s="72"/>
      <c r="B6" s="73"/>
      <c r="C6" s="73" t="s">
        <v>236</v>
      </c>
      <c r="D6" s="72"/>
      <c r="E6" s="72"/>
      <c r="F6" s="72"/>
    </row>
    <row r="7" spans="1:6">
      <c r="A7" s="72">
        <v>2</v>
      </c>
      <c r="B7" s="73" t="s">
        <v>237</v>
      </c>
      <c r="C7" s="74"/>
      <c r="D7" s="72" t="s">
        <v>29</v>
      </c>
      <c r="E7" s="72">
        <v>1</v>
      </c>
      <c r="F7" s="75" t="s">
        <v>235</v>
      </c>
    </row>
    <row r="8" spans="1:6">
      <c r="A8" s="72">
        <v>3</v>
      </c>
      <c r="B8" s="73" t="s">
        <v>238</v>
      </c>
      <c r="C8" s="73" t="s">
        <v>239</v>
      </c>
      <c r="D8" s="72" t="s">
        <v>7</v>
      </c>
      <c r="E8" s="72">
        <v>1</v>
      </c>
      <c r="F8" s="71"/>
    </row>
    <row r="9" spans="1:6">
      <c r="A9" s="72">
        <v>4</v>
      </c>
      <c r="B9" s="73" t="s">
        <v>240</v>
      </c>
      <c r="C9" s="73" t="s">
        <v>239</v>
      </c>
      <c r="D9" s="72" t="s">
        <v>7</v>
      </c>
      <c r="E9" s="72">
        <v>1</v>
      </c>
      <c r="F9" s="76" t="s">
        <v>235</v>
      </c>
    </row>
    <row r="10" spans="1:6">
      <c r="A10" s="72">
        <v>5</v>
      </c>
      <c r="B10" s="77" t="s">
        <v>241</v>
      </c>
      <c r="C10" s="77" t="s">
        <v>242</v>
      </c>
      <c r="D10" s="72" t="s">
        <v>243</v>
      </c>
      <c r="E10" s="72">
        <v>100</v>
      </c>
      <c r="F10" s="71"/>
    </row>
    <row r="11" spans="1:6">
      <c r="A11" s="72">
        <v>6</v>
      </c>
      <c r="B11" s="77" t="s">
        <v>244</v>
      </c>
      <c r="C11" s="77"/>
      <c r="D11" s="72" t="s">
        <v>196</v>
      </c>
      <c r="E11" s="72">
        <v>3</v>
      </c>
      <c r="F11" s="72" t="s">
        <v>235</v>
      </c>
    </row>
    <row r="12" spans="1:6">
      <c r="A12" s="66" t="s">
        <v>245</v>
      </c>
      <c r="B12" s="78" t="s">
        <v>246</v>
      </c>
      <c r="C12" s="79"/>
      <c r="D12" s="70"/>
      <c r="E12" s="70"/>
      <c r="F12" s="71"/>
    </row>
    <row r="13" ht="25.5" spans="1:6">
      <c r="A13" s="80">
        <v>1</v>
      </c>
      <c r="B13" s="81" t="s">
        <v>247</v>
      </c>
      <c r="C13" s="77" t="s">
        <v>248</v>
      </c>
      <c r="D13" s="72" t="s">
        <v>29</v>
      </c>
      <c r="E13" s="72">
        <v>1</v>
      </c>
      <c r="F13" s="72" t="s">
        <v>235</v>
      </c>
    </row>
    <row r="14" spans="1:6">
      <c r="A14" s="82"/>
      <c r="B14" s="83"/>
      <c r="C14" s="77" t="s">
        <v>249</v>
      </c>
      <c r="D14" s="72" t="s">
        <v>29</v>
      </c>
      <c r="E14" s="72">
        <v>2</v>
      </c>
      <c r="F14" s="72"/>
    </row>
    <row r="15" spans="1:6">
      <c r="A15" s="82"/>
      <c r="B15" s="83"/>
      <c r="C15" s="77" t="s">
        <v>250</v>
      </c>
      <c r="D15" s="72" t="s">
        <v>223</v>
      </c>
      <c r="E15" s="72">
        <v>3</v>
      </c>
      <c r="F15" s="72" t="s">
        <v>235</v>
      </c>
    </row>
    <row r="16" spans="1:6">
      <c r="A16" s="82"/>
      <c r="B16" s="83"/>
      <c r="C16" s="77" t="s">
        <v>251</v>
      </c>
      <c r="D16" s="72" t="s">
        <v>223</v>
      </c>
      <c r="E16" s="72">
        <v>1</v>
      </c>
      <c r="F16" s="72" t="s">
        <v>235</v>
      </c>
    </row>
    <row r="17" spans="1:6">
      <c r="A17" s="82"/>
      <c r="B17" s="83"/>
      <c r="C17" s="77" t="s">
        <v>252</v>
      </c>
      <c r="D17" s="72" t="s">
        <v>223</v>
      </c>
      <c r="E17" s="72">
        <v>1</v>
      </c>
      <c r="F17" s="72" t="s">
        <v>235</v>
      </c>
    </row>
    <row r="18" spans="1:6">
      <c r="A18" s="82"/>
      <c r="B18" s="83"/>
      <c r="C18" s="77" t="s">
        <v>253</v>
      </c>
      <c r="D18" s="72" t="s">
        <v>191</v>
      </c>
      <c r="E18" s="72">
        <v>1</v>
      </c>
      <c r="F18" s="72" t="s">
        <v>235</v>
      </c>
    </row>
    <row r="19" spans="1:6">
      <c r="A19" s="82"/>
      <c r="B19" s="83"/>
      <c r="C19" s="77" t="s">
        <v>254</v>
      </c>
      <c r="D19" s="84" t="s">
        <v>223</v>
      </c>
      <c r="E19" s="84">
        <v>1</v>
      </c>
      <c r="F19" s="72" t="s">
        <v>235</v>
      </c>
    </row>
    <row r="20" spans="1:6">
      <c r="A20" s="82"/>
      <c r="B20" s="83"/>
      <c r="C20" s="77" t="s">
        <v>255</v>
      </c>
      <c r="D20" s="85"/>
      <c r="E20" s="85"/>
      <c r="F20" s="72" t="s">
        <v>235</v>
      </c>
    </row>
    <row r="21" spans="1:6">
      <c r="A21" s="82"/>
      <c r="B21" s="83"/>
      <c r="C21" s="77" t="s">
        <v>256</v>
      </c>
      <c r="D21" s="85"/>
      <c r="E21" s="85"/>
      <c r="F21" s="72" t="s">
        <v>235</v>
      </c>
    </row>
    <row r="22" spans="1:6">
      <c r="A22" s="82"/>
      <c r="B22" s="83"/>
      <c r="C22" s="77" t="s">
        <v>257</v>
      </c>
      <c r="D22" s="86"/>
      <c r="E22" s="86"/>
      <c r="F22" s="72" t="s">
        <v>235</v>
      </c>
    </row>
    <row r="23" spans="1:6">
      <c r="A23" s="82"/>
      <c r="B23" s="83"/>
      <c r="C23" s="77" t="s">
        <v>258</v>
      </c>
      <c r="D23" s="84" t="s">
        <v>223</v>
      </c>
      <c r="E23" s="84">
        <v>1</v>
      </c>
      <c r="F23" s="72" t="s">
        <v>235</v>
      </c>
    </row>
    <row r="24" spans="1:6">
      <c r="A24" s="82"/>
      <c r="B24" s="83"/>
      <c r="C24" s="77" t="s">
        <v>259</v>
      </c>
      <c r="D24" s="85"/>
      <c r="E24" s="85"/>
      <c r="F24" s="72" t="s">
        <v>235</v>
      </c>
    </row>
    <row r="25" spans="1:6">
      <c r="A25" s="82"/>
      <c r="B25" s="83"/>
      <c r="C25" s="77">
        <v>0.5</v>
      </c>
      <c r="D25" s="85"/>
      <c r="E25" s="85"/>
      <c r="F25" s="72" t="s">
        <v>235</v>
      </c>
    </row>
    <row r="26" spans="1:6">
      <c r="A26" s="87"/>
      <c r="B26" s="88"/>
      <c r="C26" s="77" t="s">
        <v>260</v>
      </c>
      <c r="D26" s="86"/>
      <c r="E26" s="86"/>
      <c r="F26" s="72" t="s">
        <v>235</v>
      </c>
    </row>
    <row r="27" spans="1:6">
      <c r="A27" s="89">
        <v>2</v>
      </c>
      <c r="B27" s="81" t="s">
        <v>261</v>
      </c>
      <c r="C27" s="81" t="s">
        <v>262</v>
      </c>
      <c r="D27" s="84" t="s">
        <v>29</v>
      </c>
      <c r="E27" s="84">
        <v>1</v>
      </c>
      <c r="F27" s="72" t="s">
        <v>235</v>
      </c>
    </row>
    <row r="28" spans="1:6">
      <c r="A28" s="89">
        <v>3</v>
      </c>
      <c r="B28" s="81" t="s">
        <v>263</v>
      </c>
      <c r="C28" s="81" t="s">
        <v>264</v>
      </c>
      <c r="D28" s="84" t="s">
        <v>196</v>
      </c>
      <c r="E28" s="84">
        <v>3</v>
      </c>
      <c r="F28" s="72" t="s">
        <v>235</v>
      </c>
    </row>
    <row r="29" spans="1:6">
      <c r="A29" s="89">
        <v>4</v>
      </c>
      <c r="B29" s="81" t="s">
        <v>265</v>
      </c>
      <c r="C29" s="81" t="s">
        <v>266</v>
      </c>
      <c r="D29" s="84" t="s">
        <v>243</v>
      </c>
      <c r="E29" s="84">
        <v>150</v>
      </c>
      <c r="F29" s="71"/>
    </row>
    <row r="30" spans="1:6">
      <c r="A30" s="89">
        <v>5</v>
      </c>
      <c r="B30" s="90" t="s">
        <v>267</v>
      </c>
      <c r="C30" s="91" t="s">
        <v>268</v>
      </c>
      <c r="D30" s="89" t="s">
        <v>29</v>
      </c>
      <c r="E30" s="89">
        <v>12</v>
      </c>
      <c r="F30" s="71"/>
    </row>
    <row r="31" spans="1:6">
      <c r="A31" s="89">
        <v>6</v>
      </c>
      <c r="B31" s="92" t="s">
        <v>269</v>
      </c>
      <c r="C31" s="71"/>
      <c r="D31" s="89" t="s">
        <v>29</v>
      </c>
      <c r="E31" s="89">
        <v>1</v>
      </c>
      <c r="F31" s="72" t="s">
        <v>235</v>
      </c>
    </row>
    <row r="32" spans="1:6">
      <c r="A32" s="89">
        <v>7</v>
      </c>
      <c r="B32" s="93" t="s">
        <v>270</v>
      </c>
      <c r="C32" s="71"/>
      <c r="D32" s="89" t="s">
        <v>29</v>
      </c>
      <c r="E32" s="89">
        <v>1</v>
      </c>
      <c r="F32" s="72" t="s">
        <v>235</v>
      </c>
    </row>
    <row r="33" spans="1:6">
      <c r="A33" s="89">
        <v>8</v>
      </c>
      <c r="B33" s="93" t="s">
        <v>271</v>
      </c>
      <c r="C33" s="71"/>
      <c r="D33" s="89" t="s">
        <v>29</v>
      </c>
      <c r="E33" s="89">
        <v>20</v>
      </c>
      <c r="F33" s="71"/>
    </row>
    <row r="34" spans="1:6">
      <c r="A34" s="72">
        <v>9</v>
      </c>
      <c r="B34" s="73" t="s">
        <v>238</v>
      </c>
      <c r="C34" s="73" t="s">
        <v>239</v>
      </c>
      <c r="D34" s="72" t="s">
        <v>7</v>
      </c>
      <c r="E34" s="72">
        <v>1</v>
      </c>
      <c r="F34" s="71"/>
    </row>
    <row r="35" spans="1:6">
      <c r="A35" s="66" t="s">
        <v>272</v>
      </c>
      <c r="B35" s="68" t="s">
        <v>273</v>
      </c>
      <c r="C35" s="69"/>
      <c r="D35" s="70"/>
      <c r="E35" s="70"/>
      <c r="F35" s="71"/>
    </row>
    <row r="36" spans="1:6">
      <c r="A36" s="72">
        <v>1</v>
      </c>
      <c r="B36" s="73" t="s">
        <v>274</v>
      </c>
      <c r="C36" s="73" t="s">
        <v>275</v>
      </c>
      <c r="D36" s="72" t="s">
        <v>276</v>
      </c>
      <c r="E36" s="72">
        <v>1</v>
      </c>
      <c r="F36" s="76" t="s">
        <v>235</v>
      </c>
    </row>
    <row r="37" spans="1:6">
      <c r="A37" s="72">
        <v>2</v>
      </c>
      <c r="B37" s="73" t="s">
        <v>277</v>
      </c>
      <c r="C37" s="73" t="s">
        <v>278</v>
      </c>
      <c r="D37" s="72" t="s">
        <v>276</v>
      </c>
      <c r="E37" s="72">
        <v>4</v>
      </c>
      <c r="F37" s="76" t="s">
        <v>235</v>
      </c>
    </row>
    <row r="38" spans="1:6">
      <c r="A38" s="72">
        <v>3</v>
      </c>
      <c r="B38" s="73" t="s">
        <v>279</v>
      </c>
      <c r="C38" s="73" t="s">
        <v>278</v>
      </c>
      <c r="D38" s="72" t="s">
        <v>276</v>
      </c>
      <c r="E38" s="72">
        <v>1</v>
      </c>
      <c r="F38" s="76" t="s">
        <v>235</v>
      </c>
    </row>
    <row r="39" spans="1:6">
      <c r="A39" s="72">
        <v>4</v>
      </c>
      <c r="B39" s="73" t="s">
        <v>280</v>
      </c>
      <c r="C39" s="73" t="s">
        <v>278</v>
      </c>
      <c r="D39" s="72" t="s">
        <v>276</v>
      </c>
      <c r="E39" s="72">
        <v>1</v>
      </c>
      <c r="F39" s="76" t="s">
        <v>235</v>
      </c>
    </row>
    <row r="40" spans="1:6">
      <c r="A40" s="72">
        <v>5</v>
      </c>
      <c r="B40" s="73" t="s">
        <v>281</v>
      </c>
      <c r="C40" s="73" t="s">
        <v>282</v>
      </c>
      <c r="D40" s="72" t="s">
        <v>276</v>
      </c>
      <c r="E40" s="72">
        <v>1</v>
      </c>
      <c r="F40" s="76" t="s">
        <v>235</v>
      </c>
    </row>
    <row r="41" spans="1:6">
      <c r="A41" s="72">
        <v>6</v>
      </c>
      <c r="B41" s="73" t="s">
        <v>283</v>
      </c>
      <c r="C41" s="73" t="s">
        <v>284</v>
      </c>
      <c r="D41" s="72" t="s">
        <v>276</v>
      </c>
      <c r="E41" s="72">
        <v>1</v>
      </c>
      <c r="F41" s="76" t="s">
        <v>235</v>
      </c>
    </row>
    <row r="42" spans="1:6">
      <c r="A42" s="72">
        <v>7</v>
      </c>
      <c r="B42" s="73" t="s">
        <v>285</v>
      </c>
      <c r="C42" s="73" t="s">
        <v>286</v>
      </c>
      <c r="D42" s="72" t="s">
        <v>243</v>
      </c>
      <c r="E42" s="72">
        <v>18</v>
      </c>
      <c r="F42" s="76" t="s">
        <v>235</v>
      </c>
    </row>
    <row r="43" spans="1:6">
      <c r="A43" s="72">
        <v>8</v>
      </c>
      <c r="B43" s="73" t="s">
        <v>287</v>
      </c>
      <c r="C43" s="72"/>
      <c r="D43" s="72" t="s">
        <v>29</v>
      </c>
      <c r="E43" s="72">
        <v>1</v>
      </c>
      <c r="F43" s="72" t="s">
        <v>235</v>
      </c>
    </row>
    <row r="44" spans="1:6">
      <c r="A44" s="72">
        <v>9</v>
      </c>
      <c r="B44" s="73" t="s">
        <v>288</v>
      </c>
      <c r="C44" s="74"/>
      <c r="D44" s="72" t="s">
        <v>29</v>
      </c>
      <c r="E44" s="72">
        <v>2</v>
      </c>
      <c r="F44" s="76" t="s">
        <v>235</v>
      </c>
    </row>
    <row r="45" spans="1:6">
      <c r="A45" s="72">
        <v>10</v>
      </c>
      <c r="B45" s="73" t="s">
        <v>289</v>
      </c>
      <c r="C45" s="74"/>
      <c r="D45" s="72" t="s">
        <v>29</v>
      </c>
      <c r="E45" s="72">
        <v>1</v>
      </c>
      <c r="F45" s="76" t="s">
        <v>235</v>
      </c>
    </row>
    <row r="46" spans="1:6">
      <c r="A46" s="72">
        <v>11</v>
      </c>
      <c r="B46" s="73" t="s">
        <v>238</v>
      </c>
      <c r="C46" s="73" t="s">
        <v>239</v>
      </c>
      <c r="D46" s="72" t="s">
        <v>7</v>
      </c>
      <c r="E46" s="72">
        <v>1</v>
      </c>
      <c r="F46" s="71"/>
    </row>
    <row r="47" spans="1:6">
      <c r="A47" s="66" t="s">
        <v>290</v>
      </c>
      <c r="B47" s="94" t="s">
        <v>291</v>
      </c>
      <c r="C47" s="74"/>
      <c r="D47" s="75"/>
      <c r="E47" s="75"/>
      <c r="F47" s="74"/>
    </row>
    <row r="48" ht="51" spans="1:6">
      <c r="A48" s="72">
        <v>1</v>
      </c>
      <c r="B48" s="73" t="s">
        <v>292</v>
      </c>
      <c r="C48" s="74" t="s">
        <v>293</v>
      </c>
      <c r="D48" s="72" t="s">
        <v>191</v>
      </c>
      <c r="E48" s="72">
        <v>1</v>
      </c>
      <c r="F48" s="75" t="s">
        <v>235</v>
      </c>
    </row>
    <row r="49" spans="1:6">
      <c r="A49" s="72">
        <v>2</v>
      </c>
      <c r="B49" s="73" t="s">
        <v>294</v>
      </c>
      <c r="C49" s="73" t="s">
        <v>295</v>
      </c>
      <c r="D49" s="72" t="s">
        <v>243</v>
      </c>
      <c r="E49" s="72">
        <v>50</v>
      </c>
      <c r="F49" s="75" t="s">
        <v>235</v>
      </c>
    </row>
    <row r="50" ht="25.5" spans="1:6">
      <c r="A50" s="72">
        <v>3</v>
      </c>
      <c r="B50" s="73" t="s">
        <v>296</v>
      </c>
      <c r="C50" s="73" t="s">
        <v>297</v>
      </c>
      <c r="D50" s="72" t="s">
        <v>7</v>
      </c>
      <c r="E50" s="72">
        <v>2</v>
      </c>
      <c r="F50" s="72" t="s">
        <v>298</v>
      </c>
    </row>
    <row r="51" ht="38.25" spans="1:6">
      <c r="A51" s="66" t="s">
        <v>299</v>
      </c>
      <c r="B51" s="68" t="s">
        <v>300</v>
      </c>
      <c r="C51" s="95" t="s">
        <v>301</v>
      </c>
      <c r="D51" s="70"/>
      <c r="E51" s="70"/>
      <c r="F51" s="74" t="s">
        <v>302</v>
      </c>
    </row>
    <row r="52" ht="25.5" spans="1:6">
      <c r="A52" s="89">
        <v>1</v>
      </c>
      <c r="B52" s="90" t="s">
        <v>303</v>
      </c>
      <c r="C52" s="71" t="s">
        <v>304</v>
      </c>
      <c r="D52" s="72" t="s">
        <v>7</v>
      </c>
      <c r="E52" s="72">
        <v>2</v>
      </c>
      <c r="F52" s="72" t="s">
        <v>298</v>
      </c>
    </row>
    <row r="53" spans="1:6">
      <c r="A53" s="89">
        <v>2</v>
      </c>
      <c r="B53" s="90" t="s">
        <v>305</v>
      </c>
      <c r="C53" s="71"/>
      <c r="D53" s="76" t="s">
        <v>306</v>
      </c>
      <c r="E53" s="76">
        <v>1</v>
      </c>
      <c r="F53" s="74" t="s">
        <v>307</v>
      </c>
    </row>
    <row r="54" spans="1:6">
      <c r="A54" s="66" t="s">
        <v>308</v>
      </c>
      <c r="B54" s="68" t="s">
        <v>309</v>
      </c>
      <c r="C54" s="69"/>
      <c r="D54" s="70"/>
      <c r="E54" s="70"/>
      <c r="F54" s="74"/>
    </row>
    <row r="55" spans="1:6">
      <c r="A55" s="89">
        <v>1</v>
      </c>
      <c r="B55" s="73" t="s">
        <v>310</v>
      </c>
      <c r="C55" s="73" t="s">
        <v>311</v>
      </c>
      <c r="D55" s="76"/>
      <c r="E55" s="76">
        <v>1</v>
      </c>
      <c r="F55" s="75" t="s">
        <v>235</v>
      </c>
    </row>
    <row r="56" spans="1:6">
      <c r="A56" s="89">
        <v>2</v>
      </c>
      <c r="B56" s="73" t="s">
        <v>294</v>
      </c>
      <c r="C56" s="73" t="s">
        <v>312</v>
      </c>
      <c r="D56" s="72" t="s">
        <v>243</v>
      </c>
      <c r="E56" s="72">
        <v>50</v>
      </c>
      <c r="F56" s="75" t="s">
        <v>235</v>
      </c>
    </row>
    <row r="57" ht="25.5" spans="1:6">
      <c r="A57" s="89">
        <v>3</v>
      </c>
      <c r="B57" s="73" t="s">
        <v>296</v>
      </c>
      <c r="C57" s="73" t="s">
        <v>313</v>
      </c>
      <c r="D57" s="72" t="s">
        <v>7</v>
      </c>
      <c r="E57" s="72">
        <v>2</v>
      </c>
      <c r="F57" s="72" t="s">
        <v>298</v>
      </c>
    </row>
    <row r="58" spans="1:6">
      <c r="A58" s="72">
        <v>4</v>
      </c>
      <c r="B58" s="73" t="s">
        <v>238</v>
      </c>
      <c r="C58" s="73" t="s">
        <v>239</v>
      </c>
      <c r="D58" s="72" t="s">
        <v>7</v>
      </c>
      <c r="E58" s="72">
        <v>1</v>
      </c>
      <c r="F58" s="71"/>
    </row>
    <row r="59" spans="1:6">
      <c r="A59" s="66" t="s">
        <v>314</v>
      </c>
      <c r="B59" s="68" t="s">
        <v>315</v>
      </c>
      <c r="C59" s="69"/>
      <c r="D59" s="70"/>
      <c r="E59" s="70"/>
      <c r="F59" s="69"/>
    </row>
    <row r="60" spans="1:6">
      <c r="A60" s="89">
        <v>1</v>
      </c>
      <c r="B60" s="90" t="s">
        <v>316</v>
      </c>
      <c r="C60" s="90" t="s">
        <v>317</v>
      </c>
      <c r="D60" s="89" t="s">
        <v>7</v>
      </c>
      <c r="E60" s="89">
        <v>1</v>
      </c>
      <c r="F60" s="71"/>
    </row>
    <row r="61" spans="1:6">
      <c r="A61" s="89">
        <v>2</v>
      </c>
      <c r="B61" s="90" t="s">
        <v>318</v>
      </c>
      <c r="C61" s="90" t="s">
        <v>319</v>
      </c>
      <c r="D61" s="89" t="s">
        <v>29</v>
      </c>
      <c r="E61" s="89">
        <v>60</v>
      </c>
      <c r="F61" s="71"/>
    </row>
    <row r="62" spans="1:6">
      <c r="A62" s="89">
        <v>3</v>
      </c>
      <c r="B62" s="90" t="s">
        <v>320</v>
      </c>
      <c r="C62" s="90" t="s">
        <v>321</v>
      </c>
      <c r="D62" s="89" t="s">
        <v>29</v>
      </c>
      <c r="E62" s="89">
        <v>30</v>
      </c>
      <c r="F62" s="71"/>
    </row>
    <row r="63" spans="1:6">
      <c r="A63" s="89">
        <v>4</v>
      </c>
      <c r="B63" s="90" t="s">
        <v>322</v>
      </c>
      <c r="C63" s="90" t="s">
        <v>323</v>
      </c>
      <c r="D63" s="89" t="s">
        <v>324</v>
      </c>
      <c r="E63" s="89">
        <v>2.5</v>
      </c>
      <c r="F63" s="71"/>
    </row>
    <row r="64" spans="1:6">
      <c r="A64" s="89">
        <v>5</v>
      </c>
      <c r="B64" s="90" t="s">
        <v>325</v>
      </c>
      <c r="C64" s="90" t="s">
        <v>326</v>
      </c>
      <c r="D64" s="89" t="s">
        <v>243</v>
      </c>
      <c r="E64" s="89">
        <v>100</v>
      </c>
      <c r="F64" s="71"/>
    </row>
    <row r="65" spans="1:6">
      <c r="A65" s="66" t="s">
        <v>327</v>
      </c>
      <c r="B65" s="68" t="s">
        <v>328</v>
      </c>
      <c r="C65" s="69"/>
      <c r="D65" s="70"/>
      <c r="E65" s="70"/>
      <c r="F65" s="69"/>
    </row>
    <row r="66" spans="1:6">
      <c r="A66" s="89">
        <v>1</v>
      </c>
      <c r="B66" s="90" t="s">
        <v>329</v>
      </c>
      <c r="C66" s="90" t="s">
        <v>330</v>
      </c>
      <c r="D66" s="89" t="s">
        <v>324</v>
      </c>
      <c r="E66" s="89">
        <v>4</v>
      </c>
      <c r="F66" s="71"/>
    </row>
    <row r="67" spans="1:6">
      <c r="A67" s="89">
        <v>2</v>
      </c>
      <c r="B67" s="90" t="s">
        <v>329</v>
      </c>
      <c r="C67" s="90" t="s">
        <v>331</v>
      </c>
      <c r="D67" s="89" t="s">
        <v>324</v>
      </c>
      <c r="E67" s="89">
        <v>0.75</v>
      </c>
      <c r="F67" s="71"/>
    </row>
    <row r="68" spans="1:6">
      <c r="A68" s="89">
        <v>3</v>
      </c>
      <c r="B68" s="90" t="s">
        <v>332</v>
      </c>
      <c r="C68" s="90" t="s">
        <v>333</v>
      </c>
      <c r="D68" s="89" t="s">
        <v>21</v>
      </c>
      <c r="E68" s="89">
        <v>100</v>
      </c>
      <c r="F68" s="71"/>
    </row>
    <row r="69" ht="14.25" spans="1:6">
      <c r="A69" s="89">
        <v>4</v>
      </c>
      <c r="B69" s="90" t="s">
        <v>334</v>
      </c>
      <c r="C69" s="96" t="s">
        <v>335</v>
      </c>
      <c r="D69" s="89" t="s">
        <v>44</v>
      </c>
      <c r="E69" s="89">
        <v>200</v>
      </c>
      <c r="F69" s="71"/>
    </row>
    <row r="70" ht="14.25" spans="1:6">
      <c r="A70" s="89">
        <v>5</v>
      </c>
      <c r="B70" s="90" t="s">
        <v>334</v>
      </c>
      <c r="C70" s="96" t="s">
        <v>336</v>
      </c>
      <c r="D70" s="89" t="s">
        <v>44</v>
      </c>
      <c r="E70" s="89">
        <v>300</v>
      </c>
      <c r="F70" s="71"/>
    </row>
    <row r="71" spans="1:6">
      <c r="A71" s="89">
        <v>6</v>
      </c>
      <c r="B71" s="90" t="s">
        <v>337</v>
      </c>
      <c r="C71" s="90" t="s">
        <v>338</v>
      </c>
      <c r="D71" s="89" t="s">
        <v>7</v>
      </c>
      <c r="E71" s="89">
        <v>500</v>
      </c>
      <c r="F71" s="71"/>
    </row>
    <row r="72" spans="1:6">
      <c r="A72" s="89">
        <v>7</v>
      </c>
      <c r="B72" s="90" t="s">
        <v>339</v>
      </c>
      <c r="C72" s="90" t="s">
        <v>340</v>
      </c>
      <c r="D72" s="89" t="s">
        <v>44</v>
      </c>
      <c r="E72" s="89">
        <v>400</v>
      </c>
      <c r="F72" s="71"/>
    </row>
    <row r="73" spans="1:6">
      <c r="A73" s="89">
        <v>8</v>
      </c>
      <c r="B73" s="90" t="s">
        <v>325</v>
      </c>
      <c r="C73" s="90" t="s">
        <v>341</v>
      </c>
      <c r="D73" s="89" t="s">
        <v>243</v>
      </c>
      <c r="E73" s="89">
        <v>100</v>
      </c>
      <c r="F73" s="71"/>
    </row>
    <row r="74" spans="1:6">
      <c r="A74" s="66" t="s">
        <v>342</v>
      </c>
      <c r="B74" s="68" t="s">
        <v>343</v>
      </c>
      <c r="C74" s="69"/>
      <c r="D74" s="70"/>
      <c r="E74" s="70"/>
      <c r="F74" s="69"/>
    </row>
    <row r="75" spans="1:6">
      <c r="A75" s="89">
        <v>1</v>
      </c>
      <c r="B75" s="90" t="s">
        <v>344</v>
      </c>
      <c r="C75" s="71"/>
      <c r="D75" s="89" t="s">
        <v>16</v>
      </c>
      <c r="E75" s="89">
        <v>6</v>
      </c>
      <c r="F75" s="71"/>
    </row>
    <row r="76" spans="1:6">
      <c r="A76" s="89">
        <v>2</v>
      </c>
      <c r="B76" s="90" t="s">
        <v>345</v>
      </c>
      <c r="C76" s="71"/>
      <c r="D76" s="89" t="s">
        <v>16</v>
      </c>
      <c r="E76" s="89">
        <v>2</v>
      </c>
      <c r="F76" s="71"/>
    </row>
    <row r="77" spans="1:6">
      <c r="A77" s="89">
        <v>3</v>
      </c>
      <c r="B77" s="90" t="s">
        <v>346</v>
      </c>
      <c r="C77" s="71"/>
      <c r="D77" s="89" t="s">
        <v>347</v>
      </c>
      <c r="E77" s="89">
        <v>500</v>
      </c>
      <c r="F77" s="71"/>
    </row>
    <row r="78" spans="1:6">
      <c r="A78" s="89">
        <v>4</v>
      </c>
      <c r="B78" s="90" t="s">
        <v>348</v>
      </c>
      <c r="C78" s="90" t="s">
        <v>349</v>
      </c>
      <c r="D78" s="89" t="s">
        <v>350</v>
      </c>
      <c r="E78" s="89">
        <v>300</v>
      </c>
      <c r="F78" s="71"/>
    </row>
    <row r="79" spans="1:6">
      <c r="A79" s="89">
        <v>5</v>
      </c>
      <c r="B79" s="90" t="s">
        <v>351</v>
      </c>
      <c r="C79" s="90" t="s">
        <v>352</v>
      </c>
      <c r="D79" s="89" t="s">
        <v>350</v>
      </c>
      <c r="E79" s="89">
        <v>80</v>
      </c>
      <c r="F79" s="71"/>
    </row>
    <row r="80" spans="1:6">
      <c r="A80" s="89">
        <v>6</v>
      </c>
      <c r="B80" s="90" t="s">
        <v>353</v>
      </c>
      <c r="C80" s="71"/>
      <c r="D80" s="89" t="s">
        <v>354</v>
      </c>
      <c r="E80" s="89">
        <v>1000</v>
      </c>
      <c r="F80" s="71"/>
    </row>
    <row r="81" spans="1:6">
      <c r="A81" s="89">
        <v>7</v>
      </c>
      <c r="B81" s="90" t="s">
        <v>355</v>
      </c>
      <c r="C81" s="90" t="s">
        <v>356</v>
      </c>
      <c r="D81" s="89" t="s">
        <v>16</v>
      </c>
      <c r="E81" s="89">
        <v>30</v>
      </c>
      <c r="F81" s="71"/>
    </row>
    <row r="82" spans="1:6">
      <c r="A82" s="89">
        <v>8</v>
      </c>
      <c r="B82" s="97" t="s">
        <v>357</v>
      </c>
      <c r="C82" s="97" t="s">
        <v>358</v>
      </c>
      <c r="D82" s="75" t="s">
        <v>44</v>
      </c>
      <c r="E82" s="75">
        <v>300</v>
      </c>
      <c r="F82" s="76" t="s">
        <v>235</v>
      </c>
    </row>
    <row r="83" ht="25.5" spans="1:6">
      <c r="A83" s="89">
        <v>9</v>
      </c>
      <c r="B83" s="97" t="s">
        <v>359</v>
      </c>
      <c r="C83" s="97" t="s">
        <v>360</v>
      </c>
      <c r="D83" s="75" t="s">
        <v>29</v>
      </c>
      <c r="E83" s="75">
        <v>18</v>
      </c>
      <c r="F83" s="75" t="s">
        <v>298</v>
      </c>
    </row>
    <row r="84" spans="1:6">
      <c r="A84" s="89">
        <v>10</v>
      </c>
      <c r="B84" s="97" t="s">
        <v>357</v>
      </c>
      <c r="C84" s="97" t="s">
        <v>361</v>
      </c>
      <c r="D84" s="75" t="s">
        <v>44</v>
      </c>
      <c r="E84" s="75">
        <v>300</v>
      </c>
      <c r="F84" s="75" t="s">
        <v>235</v>
      </c>
    </row>
    <row r="85" ht="25.5" spans="1:6">
      <c r="A85" s="89">
        <v>11</v>
      </c>
      <c r="B85" s="97" t="s">
        <v>359</v>
      </c>
      <c r="C85" s="97" t="s">
        <v>362</v>
      </c>
      <c r="D85" s="75" t="s">
        <v>29</v>
      </c>
      <c r="E85" s="75">
        <v>16</v>
      </c>
      <c r="F85" s="75" t="s">
        <v>298</v>
      </c>
    </row>
    <row r="86" spans="1:6">
      <c r="A86" s="89">
        <v>12</v>
      </c>
      <c r="B86" s="97" t="s">
        <v>357</v>
      </c>
      <c r="C86" s="97" t="s">
        <v>363</v>
      </c>
      <c r="D86" s="75" t="s">
        <v>44</v>
      </c>
      <c r="E86" s="75">
        <v>800</v>
      </c>
      <c r="F86" s="75" t="s">
        <v>235</v>
      </c>
    </row>
    <row r="87" ht="25.5" spans="1:6">
      <c r="A87" s="89">
        <v>13</v>
      </c>
      <c r="B87" s="97" t="s">
        <v>359</v>
      </c>
      <c r="C87" s="97" t="s">
        <v>364</v>
      </c>
      <c r="D87" s="75" t="s">
        <v>29</v>
      </c>
      <c r="E87" s="75">
        <v>8</v>
      </c>
      <c r="F87" s="75" t="s">
        <v>298</v>
      </c>
    </row>
    <row r="88" spans="1:6">
      <c r="A88" s="89">
        <v>14</v>
      </c>
      <c r="B88" s="97" t="s">
        <v>238</v>
      </c>
      <c r="C88" s="97" t="s">
        <v>239</v>
      </c>
      <c r="D88" s="75" t="s">
        <v>7</v>
      </c>
      <c r="E88" s="75">
        <v>4</v>
      </c>
      <c r="F88" s="76"/>
    </row>
    <row r="89" spans="1:6">
      <c r="A89" s="89">
        <v>15</v>
      </c>
      <c r="B89" s="97" t="s">
        <v>365</v>
      </c>
      <c r="C89" s="97" t="s">
        <v>366</v>
      </c>
      <c r="D89" s="77" t="s">
        <v>44</v>
      </c>
      <c r="E89" s="98">
        <v>150</v>
      </c>
      <c r="F89" s="75" t="s">
        <v>235</v>
      </c>
    </row>
    <row r="90" spans="1:6">
      <c r="A90" s="89">
        <v>16</v>
      </c>
      <c r="B90" s="97" t="s">
        <v>365</v>
      </c>
      <c r="C90" s="97" t="s">
        <v>367</v>
      </c>
      <c r="D90" s="77" t="s">
        <v>44</v>
      </c>
      <c r="E90" s="98">
        <v>800</v>
      </c>
      <c r="F90" s="75" t="s">
        <v>235</v>
      </c>
    </row>
    <row r="91" spans="1:6">
      <c r="A91" s="89">
        <v>17</v>
      </c>
      <c r="B91" s="97" t="s">
        <v>365</v>
      </c>
      <c r="C91" s="97" t="s">
        <v>368</v>
      </c>
      <c r="D91" s="77" t="s">
        <v>44</v>
      </c>
      <c r="E91" s="98">
        <v>500</v>
      </c>
      <c r="F91" s="75" t="s">
        <v>235</v>
      </c>
    </row>
    <row r="92" spans="1:6">
      <c r="A92" s="89">
        <v>18</v>
      </c>
      <c r="B92" s="99" t="s">
        <v>365</v>
      </c>
      <c r="C92" s="99" t="s">
        <v>369</v>
      </c>
      <c r="D92" s="98" t="s">
        <v>44</v>
      </c>
      <c r="E92" s="98">
        <v>100</v>
      </c>
      <c r="F92" s="75" t="s">
        <v>235</v>
      </c>
    </row>
    <row r="93" spans="1:6">
      <c r="A93" s="89">
        <v>19</v>
      </c>
      <c r="B93" s="99" t="s">
        <v>365</v>
      </c>
      <c r="C93" s="99" t="s">
        <v>370</v>
      </c>
      <c r="D93" s="98" t="s">
        <v>44</v>
      </c>
      <c r="E93" s="98">
        <v>150</v>
      </c>
      <c r="F93" s="75" t="s">
        <v>235</v>
      </c>
    </row>
    <row r="94" spans="1:6">
      <c r="A94" s="89">
        <v>20</v>
      </c>
      <c r="B94" s="99" t="s">
        <v>365</v>
      </c>
      <c r="C94" s="99" t="s">
        <v>371</v>
      </c>
      <c r="D94" s="98" t="s">
        <v>44</v>
      </c>
      <c r="E94" s="98">
        <v>310</v>
      </c>
      <c r="F94" s="75" t="s">
        <v>235</v>
      </c>
    </row>
    <row r="95" spans="1:6">
      <c r="A95" s="89">
        <v>21</v>
      </c>
      <c r="B95" s="99" t="s">
        <v>365</v>
      </c>
      <c r="C95" s="99" t="s">
        <v>372</v>
      </c>
      <c r="D95" s="98" t="s">
        <v>44</v>
      </c>
      <c r="E95" s="98">
        <v>1700</v>
      </c>
      <c r="F95" s="75" t="s">
        <v>235</v>
      </c>
    </row>
    <row r="96" spans="1:6">
      <c r="A96" s="89">
        <v>22</v>
      </c>
      <c r="B96" s="99" t="s">
        <v>365</v>
      </c>
      <c r="C96" s="99" t="s">
        <v>373</v>
      </c>
      <c r="D96" s="98" t="s">
        <v>44</v>
      </c>
      <c r="E96" s="98">
        <v>1500</v>
      </c>
      <c r="F96" s="75" t="s">
        <v>235</v>
      </c>
    </row>
    <row r="97" spans="1:6">
      <c r="A97" s="89">
        <v>23</v>
      </c>
      <c r="B97" s="90" t="s">
        <v>374</v>
      </c>
      <c r="C97" s="90" t="s">
        <v>375</v>
      </c>
      <c r="D97" s="77" t="s">
        <v>44</v>
      </c>
      <c r="E97" s="98">
        <v>1200</v>
      </c>
      <c r="F97" s="71"/>
    </row>
    <row r="98" spans="1:6">
      <c r="A98" s="89">
        <v>24</v>
      </c>
      <c r="B98" s="100" t="s">
        <v>374</v>
      </c>
      <c r="C98" s="100" t="s">
        <v>376</v>
      </c>
      <c r="D98" s="77" t="s">
        <v>44</v>
      </c>
      <c r="E98" s="98">
        <v>200</v>
      </c>
      <c r="F98" s="71"/>
    </row>
    <row r="99" spans="1:6">
      <c r="A99" s="89">
        <v>25</v>
      </c>
      <c r="B99" s="90" t="s">
        <v>374</v>
      </c>
      <c r="C99" s="90" t="s">
        <v>377</v>
      </c>
      <c r="D99" s="77" t="s">
        <v>44</v>
      </c>
      <c r="E99" s="98">
        <v>1200</v>
      </c>
      <c r="F99" s="71"/>
    </row>
    <row r="100" spans="1:6">
      <c r="A100" s="89">
        <v>26</v>
      </c>
      <c r="B100" s="100" t="s">
        <v>378</v>
      </c>
      <c r="C100" s="97"/>
      <c r="D100" s="100" t="s">
        <v>16</v>
      </c>
      <c r="E100" s="100">
        <v>10</v>
      </c>
      <c r="F100" s="71"/>
    </row>
    <row r="101" spans="1:6">
      <c r="A101" s="89">
        <v>27</v>
      </c>
      <c r="B101" s="100" t="s">
        <v>346</v>
      </c>
      <c r="C101" s="97"/>
      <c r="D101" s="100" t="s">
        <v>16</v>
      </c>
      <c r="E101" s="100">
        <v>2</v>
      </c>
      <c r="F101" s="71"/>
    </row>
    <row r="102" ht="14.25" spans="1:6">
      <c r="A102" s="66" t="s">
        <v>379</v>
      </c>
      <c r="B102" s="66"/>
      <c r="C102" s="66"/>
      <c r="D102" s="66"/>
      <c r="E102" s="66"/>
      <c r="F102" s="101"/>
    </row>
    <row r="103" spans="1:6">
      <c r="A103" s="102" t="s">
        <v>1</v>
      </c>
      <c r="B103" s="102" t="s">
        <v>228</v>
      </c>
      <c r="C103" s="102" t="s">
        <v>229</v>
      </c>
      <c r="D103" s="102" t="s">
        <v>3</v>
      </c>
      <c r="E103" s="102" t="s">
        <v>4</v>
      </c>
      <c r="F103" s="102" t="s">
        <v>5</v>
      </c>
    </row>
    <row r="104" spans="1:6">
      <c r="A104" s="103" t="s">
        <v>113</v>
      </c>
      <c r="B104" s="103" t="s">
        <v>380</v>
      </c>
      <c r="C104" s="103"/>
      <c r="D104" s="103"/>
      <c r="E104" s="103"/>
      <c r="F104" s="103" t="s">
        <v>381</v>
      </c>
    </row>
    <row r="105" spans="1:6">
      <c r="A105" s="104">
        <v>1</v>
      </c>
      <c r="B105" s="97" t="s">
        <v>382</v>
      </c>
      <c r="C105" s="105" t="s">
        <v>383</v>
      </c>
      <c r="D105" s="75">
        <v>1</v>
      </c>
      <c r="E105" s="75" t="s">
        <v>29</v>
      </c>
      <c r="F105" s="75"/>
    </row>
    <row r="106" spans="1:6">
      <c r="A106" s="106"/>
      <c r="B106" s="97"/>
      <c r="C106" s="105" t="s">
        <v>384</v>
      </c>
      <c r="D106" s="75"/>
      <c r="E106" s="75"/>
      <c r="F106" s="75"/>
    </row>
    <row r="107" spans="1:6">
      <c r="A107" s="75">
        <v>2</v>
      </c>
      <c r="B107" s="97" t="s">
        <v>385</v>
      </c>
      <c r="C107" s="97"/>
      <c r="D107" s="75">
        <v>1</v>
      </c>
      <c r="E107" s="75" t="s">
        <v>29</v>
      </c>
      <c r="F107" s="75"/>
    </row>
    <row r="108" ht="38.25" spans="1:6">
      <c r="A108" s="75">
        <v>3</v>
      </c>
      <c r="B108" s="97" t="s">
        <v>386</v>
      </c>
      <c r="C108" s="105" t="s">
        <v>387</v>
      </c>
      <c r="D108" s="75">
        <v>20</v>
      </c>
      <c r="E108" s="75" t="s">
        <v>29</v>
      </c>
      <c r="F108" s="75"/>
    </row>
    <row r="109" spans="1:6">
      <c r="A109" s="103" t="s">
        <v>245</v>
      </c>
      <c r="B109" s="107" t="s">
        <v>388</v>
      </c>
      <c r="C109" s="97"/>
      <c r="D109" s="75"/>
      <c r="E109" s="75"/>
      <c r="F109" s="75"/>
    </row>
    <row r="110" spans="1:6">
      <c r="A110" s="97">
        <v>1</v>
      </c>
      <c r="B110" s="97" t="s">
        <v>365</v>
      </c>
      <c r="C110" s="97" t="s">
        <v>389</v>
      </c>
      <c r="D110" s="75" t="s">
        <v>44</v>
      </c>
      <c r="E110" s="75">
        <v>900</v>
      </c>
      <c r="F110" s="75"/>
    </row>
    <row r="111" spans="1:6">
      <c r="A111" s="97">
        <v>2</v>
      </c>
      <c r="B111" s="97" t="s">
        <v>365</v>
      </c>
      <c r="C111" s="97" t="s">
        <v>390</v>
      </c>
      <c r="D111" s="75" t="s">
        <v>44</v>
      </c>
      <c r="E111" s="75">
        <v>1000</v>
      </c>
      <c r="F111" s="75" t="s">
        <v>391</v>
      </c>
    </row>
    <row r="112" spans="1:6">
      <c r="A112" s="97">
        <v>3</v>
      </c>
      <c r="B112" s="97" t="s">
        <v>392</v>
      </c>
      <c r="C112" s="97" t="s">
        <v>393</v>
      </c>
      <c r="D112" s="75" t="s">
        <v>44</v>
      </c>
      <c r="E112" s="75">
        <v>9000</v>
      </c>
      <c r="F112" s="75"/>
    </row>
    <row r="113" ht="25.5" spans="1:6">
      <c r="A113" s="97">
        <v>4</v>
      </c>
      <c r="B113" s="97" t="s">
        <v>394</v>
      </c>
      <c r="C113" s="97" t="s">
        <v>395</v>
      </c>
      <c r="D113" s="75" t="s">
        <v>44</v>
      </c>
      <c r="E113" s="75">
        <v>3000</v>
      </c>
      <c r="F113" s="75" t="s">
        <v>396</v>
      </c>
    </row>
    <row r="114" ht="38.25" spans="1:6">
      <c r="A114" s="97">
        <v>5</v>
      </c>
      <c r="B114" s="97" t="s">
        <v>394</v>
      </c>
      <c r="C114" s="97" t="s">
        <v>397</v>
      </c>
      <c r="D114" s="75" t="s">
        <v>44</v>
      </c>
      <c r="E114" s="75">
        <v>3000</v>
      </c>
      <c r="F114" s="75" t="s">
        <v>398</v>
      </c>
    </row>
    <row r="115" ht="38.25" spans="1:6">
      <c r="A115" s="97">
        <v>6</v>
      </c>
      <c r="B115" s="97" t="s">
        <v>394</v>
      </c>
      <c r="C115" s="97" t="s">
        <v>399</v>
      </c>
      <c r="D115" s="75" t="s">
        <v>44</v>
      </c>
      <c r="E115" s="75">
        <v>800</v>
      </c>
      <c r="F115" s="75" t="s">
        <v>400</v>
      </c>
    </row>
    <row r="116" ht="24.95" customHeight="1" spans="1:6">
      <c r="A116" s="97">
        <v>7</v>
      </c>
      <c r="B116" s="97" t="s">
        <v>394</v>
      </c>
      <c r="C116" s="97" t="s">
        <v>399</v>
      </c>
      <c r="D116" s="75" t="s">
        <v>44</v>
      </c>
      <c r="E116" s="75">
        <v>1400</v>
      </c>
      <c r="F116" s="75" t="s">
        <v>401</v>
      </c>
    </row>
    <row r="117" ht="25.5" spans="1:6">
      <c r="A117" s="97">
        <v>8</v>
      </c>
      <c r="B117" s="97" t="s">
        <v>394</v>
      </c>
      <c r="C117" s="97" t="s">
        <v>402</v>
      </c>
      <c r="D117" s="75" t="s">
        <v>44</v>
      </c>
      <c r="E117" s="75">
        <v>800</v>
      </c>
      <c r="F117" s="75" t="s">
        <v>403</v>
      </c>
    </row>
    <row r="118" spans="1:6">
      <c r="A118" s="97">
        <v>9</v>
      </c>
      <c r="B118" s="97" t="s">
        <v>394</v>
      </c>
      <c r="C118" s="97" t="s">
        <v>404</v>
      </c>
      <c r="D118" s="75" t="s">
        <v>44</v>
      </c>
      <c r="E118" s="75">
        <v>3000</v>
      </c>
      <c r="F118" s="75" t="s">
        <v>405</v>
      </c>
    </row>
  </sheetData>
  <mergeCells count="21">
    <mergeCell ref="A1:F1"/>
    <mergeCell ref="B3:F3"/>
    <mergeCell ref="B12:C12"/>
    <mergeCell ref="A102:E102"/>
    <mergeCell ref="A5:A6"/>
    <mergeCell ref="A13:A26"/>
    <mergeCell ref="A105:A106"/>
    <mergeCell ref="B5:B6"/>
    <mergeCell ref="B13:B26"/>
    <mergeCell ref="B105:B106"/>
    <mergeCell ref="D5:D6"/>
    <mergeCell ref="D19:D22"/>
    <mergeCell ref="D23:D26"/>
    <mergeCell ref="D105:D106"/>
    <mergeCell ref="E5:E6"/>
    <mergeCell ref="E19:E22"/>
    <mergeCell ref="E23:E26"/>
    <mergeCell ref="E105:E106"/>
    <mergeCell ref="F5:F6"/>
    <mergeCell ref="F13:F14"/>
    <mergeCell ref="F105:F106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zoomScale="130" zoomScaleNormal="130" topLeftCell="A20" workbookViewId="0">
      <selection activeCell="A62" sqref="$A62:$XFD62"/>
    </sheetView>
  </sheetViews>
  <sheetFormatPr defaultColWidth="9" defaultRowHeight="13.5" outlineLevelCol="6"/>
  <cols>
    <col min="1" max="1" width="6.625" customWidth="1"/>
    <col min="2" max="2" width="29.125" style="1" customWidth="1"/>
    <col min="3" max="3" width="54.5" customWidth="1"/>
    <col min="4" max="4" width="4.625" customWidth="1"/>
    <col min="5" max="5" width="6.125" customWidth="1"/>
    <col min="6" max="6" width="18.5" customWidth="1"/>
  </cols>
  <sheetData>
    <row r="1" ht="20.25" spans="1:6">
      <c r="A1" s="36" t="s">
        <v>406</v>
      </c>
      <c r="B1" s="36"/>
      <c r="C1" s="36"/>
      <c r="D1" s="36"/>
      <c r="E1" s="36"/>
      <c r="F1" s="36"/>
    </row>
    <row r="2" spans="1:6">
      <c r="A2" s="44" t="s">
        <v>1</v>
      </c>
      <c r="B2" s="44" t="s">
        <v>407</v>
      </c>
      <c r="C2" s="44" t="s">
        <v>408</v>
      </c>
      <c r="D2" s="44" t="s">
        <v>3</v>
      </c>
      <c r="E2" s="44" t="s">
        <v>4</v>
      </c>
      <c r="F2" s="44" t="s">
        <v>5</v>
      </c>
    </row>
    <row r="3" spans="1:7">
      <c r="A3" s="45" t="s">
        <v>113</v>
      </c>
      <c r="B3" s="45" t="s">
        <v>409</v>
      </c>
      <c r="C3" s="45"/>
      <c r="D3" s="45"/>
      <c r="E3" s="45"/>
      <c r="F3" s="46"/>
      <c r="G3" s="47" t="s">
        <v>235</v>
      </c>
    </row>
    <row r="4" spans="1:7">
      <c r="A4" s="45" t="s">
        <v>410</v>
      </c>
      <c r="B4" s="45" t="s">
        <v>411</v>
      </c>
      <c r="C4" s="45"/>
      <c r="D4" s="45" t="s">
        <v>29</v>
      </c>
      <c r="E4" s="45">
        <v>1</v>
      </c>
      <c r="F4" s="45"/>
      <c r="G4" s="48"/>
    </row>
    <row r="5" spans="1:7">
      <c r="A5" s="45">
        <v>1</v>
      </c>
      <c r="B5" s="45" t="s">
        <v>412</v>
      </c>
      <c r="C5" s="45"/>
      <c r="D5" s="45" t="s">
        <v>191</v>
      </c>
      <c r="E5" s="45">
        <v>1</v>
      </c>
      <c r="F5" s="45"/>
      <c r="G5" s="48"/>
    </row>
    <row r="6" spans="1:7">
      <c r="A6" s="45">
        <v>2</v>
      </c>
      <c r="B6" s="45" t="s">
        <v>413</v>
      </c>
      <c r="C6" s="45"/>
      <c r="D6" s="45" t="s">
        <v>191</v>
      </c>
      <c r="E6" s="45">
        <v>1</v>
      </c>
      <c r="F6" s="45"/>
      <c r="G6" s="48"/>
    </row>
    <row r="7" spans="1:7">
      <c r="A7" s="45">
        <v>3</v>
      </c>
      <c r="B7" s="45" t="s">
        <v>414</v>
      </c>
      <c r="C7" s="45" t="s">
        <v>415</v>
      </c>
      <c r="D7" s="45" t="s">
        <v>29</v>
      </c>
      <c r="E7" s="45">
        <v>1</v>
      </c>
      <c r="F7" s="45"/>
      <c r="G7" s="48"/>
    </row>
    <row r="8" spans="1:7">
      <c r="A8" s="45">
        <v>4</v>
      </c>
      <c r="B8" s="45" t="s">
        <v>416</v>
      </c>
      <c r="C8" s="45"/>
      <c r="D8" s="45" t="s">
        <v>191</v>
      </c>
      <c r="E8" s="45">
        <v>2</v>
      </c>
      <c r="F8" s="45"/>
      <c r="G8" s="48"/>
    </row>
    <row r="9" spans="1:7">
      <c r="A9" s="45">
        <v>5</v>
      </c>
      <c r="B9" s="45" t="s">
        <v>417</v>
      </c>
      <c r="C9" s="49" t="s">
        <v>418</v>
      </c>
      <c r="D9" s="45" t="s">
        <v>276</v>
      </c>
      <c r="E9" s="45">
        <v>1</v>
      </c>
      <c r="F9" s="45"/>
      <c r="G9" s="48"/>
    </row>
    <row r="10" spans="1:7">
      <c r="A10" s="45">
        <v>6</v>
      </c>
      <c r="B10" s="45" t="s">
        <v>419</v>
      </c>
      <c r="C10" s="45" t="s">
        <v>420</v>
      </c>
      <c r="D10" s="45" t="s">
        <v>276</v>
      </c>
      <c r="E10" s="45">
        <v>1</v>
      </c>
      <c r="F10" s="45"/>
      <c r="G10" s="48"/>
    </row>
    <row r="11" spans="1:7">
      <c r="A11" s="45">
        <v>7</v>
      </c>
      <c r="B11" s="45" t="s">
        <v>421</v>
      </c>
      <c r="C11" s="45" t="s">
        <v>422</v>
      </c>
      <c r="D11" s="45" t="s">
        <v>276</v>
      </c>
      <c r="E11" s="45">
        <v>1</v>
      </c>
      <c r="F11" s="45"/>
      <c r="G11" s="48"/>
    </row>
    <row r="12" spans="1:7">
      <c r="A12" s="45">
        <v>8</v>
      </c>
      <c r="B12" s="45" t="s">
        <v>423</v>
      </c>
      <c r="C12" s="45" t="s">
        <v>424</v>
      </c>
      <c r="D12" s="45" t="s">
        <v>276</v>
      </c>
      <c r="E12" s="45">
        <v>1</v>
      </c>
      <c r="F12" s="45"/>
      <c r="G12" s="48"/>
    </row>
    <row r="13" spans="1:7">
      <c r="A13" s="45">
        <v>9</v>
      </c>
      <c r="B13" s="45" t="s">
        <v>425</v>
      </c>
      <c r="C13" s="49" t="s">
        <v>426</v>
      </c>
      <c r="D13" s="45" t="s">
        <v>276</v>
      </c>
      <c r="E13" s="45">
        <v>1</v>
      </c>
      <c r="F13" s="45"/>
      <c r="G13" s="48"/>
    </row>
    <row r="14" spans="1:7">
      <c r="A14" s="45">
        <v>10</v>
      </c>
      <c r="B14" s="45" t="s">
        <v>427</v>
      </c>
      <c r="C14" s="45" t="s">
        <v>428</v>
      </c>
      <c r="D14" s="45" t="s">
        <v>276</v>
      </c>
      <c r="E14" s="45">
        <v>1</v>
      </c>
      <c r="F14" s="45"/>
      <c r="G14" s="48"/>
    </row>
    <row r="15" spans="1:7">
      <c r="A15" s="45">
        <v>11</v>
      </c>
      <c r="B15" s="45" t="s">
        <v>429</v>
      </c>
      <c r="C15" s="45" t="s">
        <v>430</v>
      </c>
      <c r="D15" s="45" t="s">
        <v>276</v>
      </c>
      <c r="E15" s="45">
        <v>1</v>
      </c>
      <c r="F15" s="45"/>
      <c r="G15" s="48"/>
    </row>
    <row r="16" spans="1:7">
      <c r="A16" s="45">
        <v>12</v>
      </c>
      <c r="B16" s="45" t="s">
        <v>431</v>
      </c>
      <c r="C16" s="45" t="s">
        <v>432</v>
      </c>
      <c r="D16" s="45" t="s">
        <v>29</v>
      </c>
      <c r="E16" s="45">
        <v>1</v>
      </c>
      <c r="F16" s="45"/>
      <c r="G16" s="48"/>
    </row>
    <row r="17" spans="1:7">
      <c r="A17" s="45">
        <v>13</v>
      </c>
      <c r="B17" s="45" t="s">
        <v>433</v>
      </c>
      <c r="C17" s="45"/>
      <c r="D17" s="45"/>
      <c r="E17" s="45"/>
      <c r="F17" s="45"/>
      <c r="G17" s="48"/>
    </row>
    <row r="18" spans="1:7">
      <c r="A18" s="45">
        <v>13.1</v>
      </c>
      <c r="B18" s="50" t="s">
        <v>434</v>
      </c>
      <c r="C18" s="45"/>
      <c r="D18" s="45" t="s">
        <v>191</v>
      </c>
      <c r="E18" s="45">
        <v>4</v>
      </c>
      <c r="F18" s="45" t="s">
        <v>435</v>
      </c>
      <c r="G18" s="48"/>
    </row>
    <row r="19" spans="1:7">
      <c r="A19" s="45">
        <v>13.2</v>
      </c>
      <c r="B19" s="50" t="s">
        <v>436</v>
      </c>
      <c r="C19" s="45"/>
      <c r="D19" s="45" t="s">
        <v>191</v>
      </c>
      <c r="E19" s="45">
        <v>1</v>
      </c>
      <c r="F19" s="45" t="s">
        <v>435</v>
      </c>
      <c r="G19" s="48"/>
    </row>
    <row r="20" spans="1:7">
      <c r="A20" s="45">
        <v>13.3</v>
      </c>
      <c r="B20" s="50" t="s">
        <v>437</v>
      </c>
      <c r="C20" s="45"/>
      <c r="D20" s="45" t="s">
        <v>191</v>
      </c>
      <c r="E20" s="45">
        <v>1</v>
      </c>
      <c r="F20" s="45" t="s">
        <v>435</v>
      </c>
      <c r="G20" s="48"/>
    </row>
    <row r="21" spans="1:7">
      <c r="A21" s="45">
        <v>13.4</v>
      </c>
      <c r="B21" s="45" t="s">
        <v>438</v>
      </c>
      <c r="C21" s="45"/>
      <c r="D21" s="45" t="s">
        <v>191</v>
      </c>
      <c r="E21" s="45">
        <v>1</v>
      </c>
      <c r="F21" s="45" t="s">
        <v>435</v>
      </c>
      <c r="G21" s="48"/>
    </row>
    <row r="22" spans="1:7">
      <c r="A22" s="45">
        <v>13.5</v>
      </c>
      <c r="B22" s="50" t="s">
        <v>439</v>
      </c>
      <c r="C22" s="45"/>
      <c r="D22" s="45" t="s">
        <v>191</v>
      </c>
      <c r="E22" s="45">
        <v>2</v>
      </c>
      <c r="F22" s="50" t="s">
        <v>440</v>
      </c>
      <c r="G22" s="48"/>
    </row>
    <row r="23" spans="1:7">
      <c r="A23" s="45">
        <v>13.6</v>
      </c>
      <c r="B23" s="45" t="s">
        <v>441</v>
      </c>
      <c r="C23" s="45"/>
      <c r="D23" s="45" t="s">
        <v>191</v>
      </c>
      <c r="E23" s="45">
        <v>1</v>
      </c>
      <c r="F23" s="50" t="s">
        <v>440</v>
      </c>
      <c r="G23" s="48"/>
    </row>
    <row r="24" spans="1:7">
      <c r="A24" s="45">
        <v>13.7</v>
      </c>
      <c r="B24" s="45" t="s">
        <v>442</v>
      </c>
      <c r="C24" s="45"/>
      <c r="D24" s="45" t="s">
        <v>191</v>
      </c>
      <c r="E24" s="45">
        <v>1</v>
      </c>
      <c r="F24" s="50" t="s">
        <v>440</v>
      </c>
      <c r="G24" s="48"/>
    </row>
    <row r="25" spans="1:7">
      <c r="A25" s="45">
        <v>14</v>
      </c>
      <c r="B25" s="45" t="s">
        <v>443</v>
      </c>
      <c r="C25" s="45" t="s">
        <v>444</v>
      </c>
      <c r="D25" s="45" t="s">
        <v>29</v>
      </c>
      <c r="E25" s="45">
        <v>1</v>
      </c>
      <c r="F25" s="45"/>
      <c r="G25" s="48"/>
    </row>
    <row r="26" spans="1:7">
      <c r="A26" s="45">
        <v>15</v>
      </c>
      <c r="B26" s="45" t="s">
        <v>445</v>
      </c>
      <c r="C26" s="50" t="s">
        <v>446</v>
      </c>
      <c r="D26" s="45" t="s">
        <v>29</v>
      </c>
      <c r="E26" s="45">
        <v>1</v>
      </c>
      <c r="F26" s="45"/>
      <c r="G26" s="48"/>
    </row>
    <row r="27" spans="1:7">
      <c r="A27" s="45" t="s">
        <v>447</v>
      </c>
      <c r="B27" s="45" t="s">
        <v>448</v>
      </c>
      <c r="C27" s="45"/>
      <c r="D27" s="45"/>
      <c r="E27" s="45"/>
      <c r="F27" s="45"/>
      <c r="G27" s="48"/>
    </row>
    <row r="28" spans="1:7">
      <c r="A28" s="45">
        <v>1</v>
      </c>
      <c r="B28" s="45" t="s">
        <v>449</v>
      </c>
      <c r="C28" s="45" t="s">
        <v>450</v>
      </c>
      <c r="D28" s="45" t="s">
        <v>276</v>
      </c>
      <c r="E28" s="45">
        <v>1</v>
      </c>
      <c r="F28" s="45"/>
      <c r="G28" s="48"/>
    </row>
    <row r="29" spans="1:7">
      <c r="A29" s="45">
        <v>2</v>
      </c>
      <c r="B29" s="45" t="s">
        <v>451</v>
      </c>
      <c r="C29" s="49" t="s">
        <v>452</v>
      </c>
      <c r="D29" s="45" t="s">
        <v>276</v>
      </c>
      <c r="E29" s="45">
        <v>1</v>
      </c>
      <c r="F29" s="45"/>
      <c r="G29" s="48"/>
    </row>
    <row r="30" spans="1:7">
      <c r="A30" s="45">
        <v>3</v>
      </c>
      <c r="B30" s="45" t="s">
        <v>453</v>
      </c>
      <c r="C30" s="49" t="s">
        <v>454</v>
      </c>
      <c r="D30" s="45" t="s">
        <v>276</v>
      </c>
      <c r="E30" s="45">
        <v>1</v>
      </c>
      <c r="F30" s="45"/>
      <c r="G30" s="48"/>
    </row>
    <row r="31" spans="1:7">
      <c r="A31" s="45">
        <v>4</v>
      </c>
      <c r="B31" s="50" t="s">
        <v>455</v>
      </c>
      <c r="C31" s="49" t="s">
        <v>456</v>
      </c>
      <c r="D31" s="45" t="s">
        <v>276</v>
      </c>
      <c r="E31" s="45">
        <v>1</v>
      </c>
      <c r="F31" s="45"/>
      <c r="G31" s="48"/>
    </row>
    <row r="32" ht="24" spans="1:7">
      <c r="A32" s="45">
        <v>5</v>
      </c>
      <c r="B32" s="45" t="s">
        <v>457</v>
      </c>
      <c r="C32" s="49" t="s">
        <v>458</v>
      </c>
      <c r="D32" s="45" t="s">
        <v>276</v>
      </c>
      <c r="E32" s="45">
        <v>1</v>
      </c>
      <c r="F32" s="45"/>
      <c r="G32" s="48"/>
    </row>
    <row r="33" spans="1:7">
      <c r="A33" s="45">
        <v>6</v>
      </c>
      <c r="B33" s="45" t="s">
        <v>459</v>
      </c>
      <c r="C33" s="51" t="s">
        <v>460</v>
      </c>
      <c r="D33" s="45" t="s">
        <v>276</v>
      </c>
      <c r="E33" s="45">
        <v>1</v>
      </c>
      <c r="F33" s="45"/>
      <c r="G33" s="48"/>
    </row>
    <row r="34" spans="1:7">
      <c r="A34" s="45" t="s">
        <v>245</v>
      </c>
      <c r="B34" s="45" t="s">
        <v>461</v>
      </c>
      <c r="C34" s="45"/>
      <c r="D34" s="45"/>
      <c r="E34" s="45"/>
      <c r="F34" s="45"/>
      <c r="G34" s="48"/>
    </row>
    <row r="35" spans="1:7">
      <c r="A35" s="45">
        <v>1</v>
      </c>
      <c r="B35" s="45" t="s">
        <v>462</v>
      </c>
      <c r="C35" s="45"/>
      <c r="D35" s="45" t="s">
        <v>276</v>
      </c>
      <c r="E35" s="45">
        <v>1</v>
      </c>
      <c r="F35" s="45"/>
      <c r="G35" s="48"/>
    </row>
    <row r="36" spans="1:7">
      <c r="A36" s="45">
        <v>1.1</v>
      </c>
      <c r="B36" s="50" t="s">
        <v>463</v>
      </c>
      <c r="C36" s="50" t="s">
        <v>464</v>
      </c>
      <c r="D36" s="45" t="s">
        <v>354</v>
      </c>
      <c r="E36" s="45">
        <v>2</v>
      </c>
      <c r="F36" s="45"/>
      <c r="G36" s="48"/>
    </row>
    <row r="37" spans="1:7">
      <c r="A37" s="45">
        <v>1.2</v>
      </c>
      <c r="B37" s="45" t="s">
        <v>465</v>
      </c>
      <c r="C37" s="45"/>
      <c r="D37" s="45" t="s">
        <v>191</v>
      </c>
      <c r="E37" s="45">
        <v>1</v>
      </c>
      <c r="F37" s="45"/>
      <c r="G37" s="48"/>
    </row>
    <row r="38" spans="1:7">
      <c r="A38" s="45">
        <v>2</v>
      </c>
      <c r="B38" s="50" t="s">
        <v>466</v>
      </c>
      <c r="C38" s="45" t="s">
        <v>467</v>
      </c>
      <c r="D38" s="45" t="s">
        <v>354</v>
      </c>
      <c r="E38" s="45">
        <v>4</v>
      </c>
      <c r="F38" s="45" t="s">
        <v>468</v>
      </c>
      <c r="G38" s="48"/>
    </row>
    <row r="39" spans="1:7">
      <c r="A39" s="45">
        <v>3</v>
      </c>
      <c r="B39" s="50" t="s">
        <v>469</v>
      </c>
      <c r="C39" s="50" t="s">
        <v>470</v>
      </c>
      <c r="D39" s="45" t="s">
        <v>354</v>
      </c>
      <c r="E39" s="45">
        <v>1</v>
      </c>
      <c r="F39" s="45" t="s">
        <v>468</v>
      </c>
      <c r="G39" s="48"/>
    </row>
    <row r="40" spans="1:7">
      <c r="A40" s="45">
        <v>4</v>
      </c>
      <c r="B40" s="50" t="s">
        <v>471</v>
      </c>
      <c r="C40" s="50" t="s">
        <v>472</v>
      </c>
      <c r="D40" s="45" t="s">
        <v>354</v>
      </c>
      <c r="E40" s="45">
        <v>1</v>
      </c>
      <c r="F40" s="45" t="s">
        <v>468</v>
      </c>
      <c r="G40" s="48"/>
    </row>
    <row r="41" spans="1:7">
      <c r="A41" s="45">
        <v>5</v>
      </c>
      <c r="B41" s="45" t="s">
        <v>473</v>
      </c>
      <c r="C41" s="50" t="s">
        <v>472</v>
      </c>
      <c r="D41" s="45" t="s">
        <v>354</v>
      </c>
      <c r="E41" s="45">
        <v>1</v>
      </c>
      <c r="F41" s="45" t="s">
        <v>468</v>
      </c>
      <c r="G41" s="48"/>
    </row>
    <row r="42" spans="1:7">
      <c r="A42" s="45">
        <v>6</v>
      </c>
      <c r="B42" s="45" t="s">
        <v>474</v>
      </c>
      <c r="C42" s="50" t="s">
        <v>472</v>
      </c>
      <c r="D42" s="45" t="s">
        <v>354</v>
      </c>
      <c r="E42" s="45">
        <v>1</v>
      </c>
      <c r="F42" s="45" t="s">
        <v>468</v>
      </c>
      <c r="G42" s="48"/>
    </row>
    <row r="43" spans="1:7">
      <c r="A43" s="45">
        <v>7</v>
      </c>
      <c r="B43" s="45" t="s">
        <v>475</v>
      </c>
      <c r="C43" s="45" t="s">
        <v>476</v>
      </c>
      <c r="D43" s="45" t="s">
        <v>276</v>
      </c>
      <c r="E43" s="45">
        <v>1</v>
      </c>
      <c r="F43" s="45"/>
      <c r="G43" s="48"/>
    </row>
    <row r="44" spans="1:7">
      <c r="A44" s="45">
        <v>8</v>
      </c>
      <c r="B44" s="45" t="s">
        <v>477</v>
      </c>
      <c r="C44" s="45" t="s">
        <v>478</v>
      </c>
      <c r="D44" s="45" t="s">
        <v>276</v>
      </c>
      <c r="E44" s="45">
        <v>1</v>
      </c>
      <c r="F44" s="45"/>
      <c r="G44" s="48"/>
    </row>
    <row r="45" spans="1:7">
      <c r="A45" s="45">
        <v>9</v>
      </c>
      <c r="B45" s="50" t="s">
        <v>479</v>
      </c>
      <c r="C45" s="45" t="s">
        <v>480</v>
      </c>
      <c r="D45" s="45" t="s">
        <v>276</v>
      </c>
      <c r="E45" s="45">
        <v>1</v>
      </c>
      <c r="F45" s="45"/>
      <c r="G45" s="48"/>
    </row>
    <row r="46" spans="1:7">
      <c r="A46" s="45">
        <v>10</v>
      </c>
      <c r="B46" s="45" t="s">
        <v>481</v>
      </c>
      <c r="C46" s="45" t="s">
        <v>482</v>
      </c>
      <c r="D46" s="45" t="s">
        <v>276</v>
      </c>
      <c r="E46" s="45">
        <v>1</v>
      </c>
      <c r="F46" s="45"/>
      <c r="G46" s="48"/>
    </row>
    <row r="47" spans="1:7">
      <c r="A47" s="45">
        <v>11</v>
      </c>
      <c r="B47" s="45" t="s">
        <v>483</v>
      </c>
      <c r="C47" s="45" t="s">
        <v>484</v>
      </c>
      <c r="D47" s="45" t="s">
        <v>29</v>
      </c>
      <c r="E47" s="45">
        <v>1</v>
      </c>
      <c r="F47" s="45"/>
      <c r="G47" s="48"/>
    </row>
    <row r="48" spans="1:7">
      <c r="A48" s="45">
        <v>11.1</v>
      </c>
      <c r="B48" s="45" t="s">
        <v>485</v>
      </c>
      <c r="C48" s="45" t="s">
        <v>486</v>
      </c>
      <c r="D48" s="45" t="s">
        <v>276</v>
      </c>
      <c r="E48" s="45">
        <v>1</v>
      </c>
      <c r="F48" s="45"/>
      <c r="G48" s="48"/>
    </row>
    <row r="49" spans="1:7">
      <c r="A49" s="45">
        <v>11.2</v>
      </c>
      <c r="B49" s="45" t="s">
        <v>487</v>
      </c>
      <c r="C49" s="45" t="s">
        <v>488</v>
      </c>
      <c r="D49" s="45" t="s">
        <v>276</v>
      </c>
      <c r="E49" s="45">
        <v>1</v>
      </c>
      <c r="F49" s="45"/>
      <c r="G49" s="48"/>
    </row>
    <row r="50" spans="1:7">
      <c r="A50" s="45">
        <v>11</v>
      </c>
      <c r="B50" s="45" t="s">
        <v>489</v>
      </c>
      <c r="C50" s="45" t="s">
        <v>490</v>
      </c>
      <c r="D50" s="45" t="s">
        <v>29</v>
      </c>
      <c r="E50" s="45">
        <v>1</v>
      </c>
      <c r="F50" s="45"/>
      <c r="G50" s="48"/>
    </row>
    <row r="51" spans="1:7">
      <c r="A51" s="45" t="s">
        <v>290</v>
      </c>
      <c r="B51" s="50" t="s">
        <v>491</v>
      </c>
      <c r="C51" s="45"/>
      <c r="D51" s="45"/>
      <c r="E51" s="45"/>
      <c r="F51" s="45"/>
      <c r="G51" s="48"/>
    </row>
    <row r="52" spans="1:7">
      <c r="A52" s="45">
        <v>1</v>
      </c>
      <c r="B52" s="45" t="s">
        <v>492</v>
      </c>
      <c r="C52" s="45"/>
      <c r="D52" s="45" t="s">
        <v>276</v>
      </c>
      <c r="E52" s="45">
        <v>2</v>
      </c>
      <c r="F52" s="45"/>
      <c r="G52" s="48"/>
    </row>
    <row r="53" spans="1:7">
      <c r="A53" s="45">
        <v>2</v>
      </c>
      <c r="B53" s="45" t="s">
        <v>493</v>
      </c>
      <c r="C53" s="45"/>
      <c r="D53" s="45" t="s">
        <v>276</v>
      </c>
      <c r="E53" s="45">
        <v>4</v>
      </c>
      <c r="F53" s="45"/>
      <c r="G53" s="48"/>
    </row>
    <row r="54" spans="1:7">
      <c r="A54" s="45">
        <v>3</v>
      </c>
      <c r="B54" s="45" t="s">
        <v>494</v>
      </c>
      <c r="C54" s="45" t="s">
        <v>495</v>
      </c>
      <c r="D54" s="45" t="s">
        <v>276</v>
      </c>
      <c r="E54" s="45">
        <v>2</v>
      </c>
      <c r="F54" s="45"/>
      <c r="G54" s="48"/>
    </row>
    <row r="55" spans="1:7">
      <c r="A55" s="45">
        <v>4</v>
      </c>
      <c r="B55" s="45" t="s">
        <v>496</v>
      </c>
      <c r="C55" s="45"/>
      <c r="D55" s="45" t="s">
        <v>276</v>
      </c>
      <c r="E55" s="45">
        <v>2</v>
      </c>
      <c r="F55" s="45"/>
      <c r="G55" s="48"/>
    </row>
    <row r="56" spans="1:7">
      <c r="A56" s="45">
        <v>5</v>
      </c>
      <c r="B56" s="45" t="s">
        <v>497</v>
      </c>
      <c r="C56" s="50" t="s">
        <v>498</v>
      </c>
      <c r="D56" s="45" t="s">
        <v>276</v>
      </c>
      <c r="E56" s="45">
        <v>1</v>
      </c>
      <c r="F56" s="45"/>
      <c r="G56" s="48"/>
    </row>
    <row r="57" spans="1:7">
      <c r="A57" s="45">
        <v>6</v>
      </c>
      <c r="B57" s="45" t="s">
        <v>499</v>
      </c>
      <c r="C57" s="45"/>
      <c r="D57" s="45" t="s">
        <v>276</v>
      </c>
      <c r="E57" s="45">
        <v>1</v>
      </c>
      <c r="F57" s="45"/>
      <c r="G57" s="48"/>
    </row>
    <row r="58" spans="1:7">
      <c r="A58" s="45">
        <v>7</v>
      </c>
      <c r="B58" s="45" t="s">
        <v>500</v>
      </c>
      <c r="C58" s="50" t="s">
        <v>501</v>
      </c>
      <c r="D58" s="45" t="s">
        <v>276</v>
      </c>
      <c r="E58" s="45">
        <v>1</v>
      </c>
      <c r="F58" s="45"/>
      <c r="G58" s="48"/>
    </row>
    <row r="59" spans="1:7">
      <c r="A59" s="45">
        <v>8</v>
      </c>
      <c r="B59" s="45" t="s">
        <v>502</v>
      </c>
      <c r="C59" s="50" t="s">
        <v>503</v>
      </c>
      <c r="D59" s="45" t="s">
        <v>223</v>
      </c>
      <c r="E59" s="45">
        <v>2</v>
      </c>
      <c r="F59" s="45" t="s">
        <v>504</v>
      </c>
      <c r="G59" s="48"/>
    </row>
    <row r="60" spans="1:7">
      <c r="A60" s="45">
        <v>10</v>
      </c>
      <c r="B60" s="50" t="s">
        <v>505</v>
      </c>
      <c r="C60" s="50" t="s">
        <v>506</v>
      </c>
      <c r="D60" s="45" t="s">
        <v>276</v>
      </c>
      <c r="E60" s="45">
        <v>2</v>
      </c>
      <c r="F60" s="45"/>
      <c r="G60" s="48"/>
    </row>
    <row r="61" spans="1:7">
      <c r="A61" s="45" t="s">
        <v>299</v>
      </c>
      <c r="B61" s="45" t="s">
        <v>507</v>
      </c>
      <c r="C61" s="45"/>
      <c r="D61" s="45"/>
      <c r="E61" s="45"/>
      <c r="F61" s="45"/>
      <c r="G61" s="48"/>
    </row>
    <row r="62" spans="1:7">
      <c r="A62" s="45">
        <v>1</v>
      </c>
      <c r="B62" s="45" t="s">
        <v>508</v>
      </c>
      <c r="C62" s="45"/>
      <c r="D62" s="45" t="s">
        <v>29</v>
      </c>
      <c r="E62" s="45">
        <v>1</v>
      </c>
      <c r="F62" s="45"/>
      <c r="G62" s="48"/>
    </row>
    <row r="63" ht="24" spans="1:7">
      <c r="A63" s="45">
        <v>2</v>
      </c>
      <c r="B63" s="45" t="s">
        <v>509</v>
      </c>
      <c r="C63" s="51" t="s">
        <v>510</v>
      </c>
      <c r="D63" s="45" t="s">
        <v>29</v>
      </c>
      <c r="E63" s="45">
        <v>1</v>
      </c>
      <c r="F63" s="49" t="s">
        <v>511</v>
      </c>
      <c r="G63" s="48"/>
    </row>
    <row r="64" spans="1:7">
      <c r="A64" s="45">
        <v>3</v>
      </c>
      <c r="B64" s="45" t="s">
        <v>512</v>
      </c>
      <c r="C64" s="49"/>
      <c r="D64" s="45" t="s">
        <v>29</v>
      </c>
      <c r="E64" s="45">
        <v>1</v>
      </c>
      <c r="F64" s="45"/>
      <c r="G64" s="48"/>
    </row>
    <row r="65" spans="1:7">
      <c r="A65" s="45">
        <v>4</v>
      </c>
      <c r="B65" s="45" t="s">
        <v>513</v>
      </c>
      <c r="C65" s="49"/>
      <c r="D65" s="45" t="s">
        <v>29</v>
      </c>
      <c r="E65" s="45">
        <v>1</v>
      </c>
      <c r="F65" s="45"/>
      <c r="G65" s="48"/>
    </row>
    <row r="66" spans="1:7">
      <c r="A66" s="45">
        <v>5</v>
      </c>
      <c r="B66" s="45" t="s">
        <v>514</v>
      </c>
      <c r="C66" s="49"/>
      <c r="D66" s="45" t="s">
        <v>29</v>
      </c>
      <c r="E66" s="45">
        <v>1</v>
      </c>
      <c r="F66" s="45"/>
      <c r="G66" s="48"/>
    </row>
    <row r="67" spans="1:7">
      <c r="A67" s="45" t="s">
        <v>308</v>
      </c>
      <c r="B67" s="45" t="s">
        <v>515</v>
      </c>
      <c r="C67" s="45"/>
      <c r="D67" s="45"/>
      <c r="E67" s="45"/>
      <c r="F67" s="45"/>
      <c r="G67" s="52"/>
    </row>
    <row r="68" spans="1:7">
      <c r="A68" s="45">
        <v>1</v>
      </c>
      <c r="B68" s="45" t="s">
        <v>516</v>
      </c>
      <c r="C68" s="45" t="s">
        <v>517</v>
      </c>
      <c r="D68" s="45" t="s">
        <v>44</v>
      </c>
      <c r="E68" s="45">
        <v>150</v>
      </c>
      <c r="F68" s="53"/>
      <c r="G68" s="54"/>
    </row>
    <row r="69" spans="1:7">
      <c r="A69" s="45">
        <v>2</v>
      </c>
      <c r="B69" s="45" t="s">
        <v>518</v>
      </c>
      <c r="C69" s="45" t="s">
        <v>519</v>
      </c>
      <c r="D69" s="45" t="s">
        <v>44</v>
      </c>
      <c r="E69" s="45">
        <v>150</v>
      </c>
      <c r="F69" s="53"/>
      <c r="G69" s="54"/>
    </row>
    <row r="70" spans="1:7">
      <c r="A70" s="45">
        <v>3</v>
      </c>
      <c r="B70" s="45" t="s">
        <v>322</v>
      </c>
      <c r="C70" s="45" t="s">
        <v>520</v>
      </c>
      <c r="D70" s="45" t="s">
        <v>44</v>
      </c>
      <c r="E70" s="45">
        <v>1500</v>
      </c>
      <c r="F70" s="45"/>
      <c r="G70" s="55" t="s">
        <v>235</v>
      </c>
    </row>
    <row r="71" spans="1:7">
      <c r="A71" s="45">
        <v>4</v>
      </c>
      <c r="B71" s="45" t="s">
        <v>322</v>
      </c>
      <c r="C71" s="45" t="s">
        <v>521</v>
      </c>
      <c r="D71" s="45" t="s">
        <v>44</v>
      </c>
      <c r="E71" s="45">
        <v>1000</v>
      </c>
      <c r="F71" s="45"/>
      <c r="G71" s="55"/>
    </row>
    <row r="72" spans="1:7">
      <c r="A72" s="45">
        <v>5</v>
      </c>
      <c r="B72" s="45" t="s">
        <v>394</v>
      </c>
      <c r="C72" s="45" t="s">
        <v>522</v>
      </c>
      <c r="D72" s="45" t="s">
        <v>44</v>
      </c>
      <c r="E72" s="45">
        <v>3500</v>
      </c>
      <c r="F72" s="45"/>
      <c r="G72" s="55"/>
    </row>
    <row r="73" spans="1:7">
      <c r="A73" s="45">
        <v>6</v>
      </c>
      <c r="B73" s="45" t="s">
        <v>394</v>
      </c>
      <c r="C73" s="45" t="s">
        <v>523</v>
      </c>
      <c r="D73" s="45" t="s">
        <v>44</v>
      </c>
      <c r="E73" s="45">
        <v>1500</v>
      </c>
      <c r="F73" s="45"/>
      <c r="G73" s="55"/>
    </row>
    <row r="74" spans="1:7">
      <c r="A74" s="45">
        <v>7</v>
      </c>
      <c r="B74" s="45" t="s">
        <v>394</v>
      </c>
      <c r="C74" s="45" t="s">
        <v>524</v>
      </c>
      <c r="D74" s="45" t="s">
        <v>44</v>
      </c>
      <c r="E74" s="45">
        <v>1000</v>
      </c>
      <c r="F74" s="45"/>
      <c r="G74" s="55"/>
    </row>
    <row r="75" spans="1:7">
      <c r="A75" s="45">
        <v>8</v>
      </c>
      <c r="B75" s="45" t="s">
        <v>394</v>
      </c>
      <c r="C75" s="45" t="s">
        <v>525</v>
      </c>
      <c r="D75" s="45" t="s">
        <v>44</v>
      </c>
      <c r="E75" s="45">
        <v>5500</v>
      </c>
      <c r="F75" s="45"/>
      <c r="G75" s="55"/>
    </row>
    <row r="76" spans="1:7">
      <c r="A76" s="45">
        <v>9</v>
      </c>
      <c r="B76" s="45" t="s">
        <v>394</v>
      </c>
      <c r="C76" s="45" t="s">
        <v>526</v>
      </c>
      <c r="D76" s="45" t="s">
        <v>44</v>
      </c>
      <c r="E76" s="45">
        <v>500</v>
      </c>
      <c r="F76" s="45"/>
      <c r="G76" s="55"/>
    </row>
    <row r="77" spans="1:7">
      <c r="A77" s="45">
        <v>10</v>
      </c>
      <c r="B77" s="45" t="s">
        <v>394</v>
      </c>
      <c r="C77" s="45" t="s">
        <v>527</v>
      </c>
      <c r="D77" s="45" t="s">
        <v>44</v>
      </c>
      <c r="E77" s="45">
        <v>1000</v>
      </c>
      <c r="F77" s="45"/>
      <c r="G77" s="55"/>
    </row>
    <row r="78" spans="1:6">
      <c r="A78" s="56"/>
      <c r="B78" s="56"/>
      <c r="C78" s="57"/>
      <c r="D78" s="58"/>
      <c r="E78" s="56"/>
      <c r="F78" s="59"/>
    </row>
    <row r="79" spans="1:6">
      <c r="A79" s="56"/>
      <c r="B79" s="56"/>
      <c r="C79" s="59"/>
      <c r="D79" s="58"/>
      <c r="E79" s="56"/>
      <c r="F79" s="59"/>
    </row>
    <row r="80" spans="1:6">
      <c r="A80" s="56"/>
      <c r="B80" s="58"/>
      <c r="C80" s="57"/>
      <c r="D80" s="58"/>
      <c r="E80" s="56"/>
      <c r="F80" s="59"/>
    </row>
    <row r="81" spans="1:6">
      <c r="A81" s="56"/>
      <c r="B81" s="58"/>
      <c r="C81" s="59"/>
      <c r="D81" s="58"/>
      <c r="E81" s="56"/>
      <c r="F81" s="59"/>
    </row>
    <row r="82" spans="1:6">
      <c r="A82" s="56"/>
      <c r="B82" s="58"/>
      <c r="C82" s="59"/>
      <c r="D82" s="58"/>
      <c r="E82" s="56"/>
      <c r="F82" s="57"/>
    </row>
    <row r="83" spans="1:6">
      <c r="A83" s="56"/>
      <c r="B83" s="58"/>
      <c r="C83" s="59"/>
      <c r="D83" s="58"/>
      <c r="E83" s="56"/>
      <c r="F83" s="59"/>
    </row>
    <row r="84" spans="1:6">
      <c r="A84" s="56"/>
      <c r="B84" s="58"/>
      <c r="C84" s="59"/>
      <c r="D84" s="58"/>
      <c r="E84" s="56"/>
      <c r="F84" s="57"/>
    </row>
    <row r="85" spans="1:6">
      <c r="A85" s="56"/>
      <c r="B85" s="58"/>
      <c r="C85" s="59"/>
      <c r="D85" s="58"/>
      <c r="E85" s="56"/>
      <c r="F85" s="59"/>
    </row>
    <row r="86" spans="1:6">
      <c r="A86" s="56"/>
      <c r="B86" s="58"/>
      <c r="C86" s="59"/>
      <c r="D86" s="58"/>
      <c r="E86" s="56"/>
      <c r="F86" s="59"/>
    </row>
    <row r="87" spans="1:6">
      <c r="A87" s="56"/>
      <c r="B87" s="58"/>
      <c r="C87" s="59"/>
      <c r="D87" s="58"/>
      <c r="E87" s="56"/>
      <c r="F87" s="59"/>
    </row>
    <row r="88" spans="1:6">
      <c r="A88" s="56"/>
      <c r="B88" s="58"/>
      <c r="C88" s="59"/>
      <c r="D88" s="60"/>
      <c r="E88" s="60"/>
      <c r="F88" s="59"/>
    </row>
    <row r="89" spans="1:6">
      <c r="A89" s="56"/>
      <c r="B89" s="58"/>
      <c r="C89" s="61"/>
      <c r="D89" s="56"/>
      <c r="E89" s="56"/>
      <c r="F89" s="59"/>
    </row>
    <row r="90" spans="1:6">
      <c r="A90" s="56"/>
      <c r="B90" s="58"/>
      <c r="C90" s="59"/>
      <c r="D90" s="56"/>
      <c r="E90" s="56"/>
      <c r="F90" s="59"/>
    </row>
    <row r="91" spans="1:6">
      <c r="A91" s="56"/>
      <c r="B91" s="58"/>
      <c r="C91" s="57"/>
      <c r="D91" s="56"/>
      <c r="E91" s="56"/>
      <c r="F91" s="59"/>
    </row>
    <row r="92" spans="1:6">
      <c r="A92" s="56"/>
      <c r="B92" s="58"/>
      <c r="C92" s="62"/>
      <c r="D92" s="56"/>
      <c r="E92" s="63"/>
      <c r="F92" s="59"/>
    </row>
    <row r="93" ht="14.25" spans="1:6">
      <c r="A93" s="56"/>
      <c r="B93" s="58"/>
      <c r="C93" s="61"/>
      <c r="D93" s="56"/>
      <c r="E93" s="56"/>
      <c r="F93" s="64"/>
    </row>
  </sheetData>
  <mergeCells count="3">
    <mergeCell ref="A1:F1"/>
    <mergeCell ref="G3:G67"/>
    <mergeCell ref="G70:G7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B13" sqref="B13"/>
    </sheetView>
  </sheetViews>
  <sheetFormatPr defaultColWidth="9" defaultRowHeight="13.5" outlineLevelCol="5"/>
  <cols>
    <col min="2" max="2" width="32.7583333333333" customWidth="1"/>
    <col min="3" max="3" width="25.2583333333333" customWidth="1"/>
    <col min="6" max="6" width="11.7583333333333" customWidth="1"/>
  </cols>
  <sheetData>
    <row r="1" ht="20.25" spans="1:6">
      <c r="A1" s="36" t="s">
        <v>528</v>
      </c>
      <c r="B1" s="36"/>
      <c r="C1" s="36"/>
      <c r="D1" s="36"/>
      <c r="E1" s="36"/>
      <c r="F1" s="36"/>
    </row>
    <row r="2" ht="14.25" spans="1:6">
      <c r="A2" s="37" t="s">
        <v>1</v>
      </c>
      <c r="B2" s="37" t="s">
        <v>228</v>
      </c>
      <c r="C2" s="37" t="s">
        <v>529</v>
      </c>
      <c r="D2" s="37" t="s">
        <v>3</v>
      </c>
      <c r="E2" s="37" t="s">
        <v>4</v>
      </c>
      <c r="F2" s="38" t="s">
        <v>5</v>
      </c>
    </row>
    <row r="3" ht="51" spans="1:6">
      <c r="A3" s="39">
        <v>1</v>
      </c>
      <c r="B3" s="40" t="s">
        <v>530</v>
      </c>
      <c r="C3" s="41" t="s">
        <v>531</v>
      </c>
      <c r="D3" s="41" t="s">
        <v>276</v>
      </c>
      <c r="E3" s="39">
        <v>1</v>
      </c>
      <c r="F3" s="41" t="s">
        <v>235</v>
      </c>
    </row>
    <row r="4" spans="1:6">
      <c r="A4" s="39">
        <v>2</v>
      </c>
      <c r="B4" s="41" t="s">
        <v>532</v>
      </c>
      <c r="C4" s="41"/>
      <c r="D4" s="41" t="s">
        <v>29</v>
      </c>
      <c r="E4" s="39">
        <v>1</v>
      </c>
      <c r="F4" s="41" t="s">
        <v>235</v>
      </c>
    </row>
    <row r="5" ht="45" customHeight="1" spans="1:6">
      <c r="A5" s="39">
        <v>3</v>
      </c>
      <c r="B5" s="41" t="s">
        <v>533</v>
      </c>
      <c r="C5" s="41" t="s">
        <v>534</v>
      </c>
      <c r="D5" s="41" t="s">
        <v>276</v>
      </c>
      <c r="E5" s="39">
        <v>2</v>
      </c>
      <c r="F5" s="41" t="s">
        <v>235</v>
      </c>
    </row>
    <row r="6" spans="1:6">
      <c r="A6" s="39">
        <v>4</v>
      </c>
      <c r="B6" s="41" t="s">
        <v>535</v>
      </c>
      <c r="C6" s="41" t="s">
        <v>536</v>
      </c>
      <c r="D6" s="41" t="s">
        <v>191</v>
      </c>
      <c r="E6" s="39">
        <v>2</v>
      </c>
      <c r="F6" s="41" t="s">
        <v>235</v>
      </c>
    </row>
    <row r="7" spans="1:6">
      <c r="A7" s="39">
        <v>5</v>
      </c>
      <c r="B7" s="41" t="s">
        <v>537</v>
      </c>
      <c r="C7" s="41" t="s">
        <v>538</v>
      </c>
      <c r="D7" s="41" t="s">
        <v>276</v>
      </c>
      <c r="E7" s="39">
        <v>1</v>
      </c>
      <c r="F7" s="41" t="s">
        <v>235</v>
      </c>
    </row>
    <row r="8" ht="102.95" customHeight="1" spans="1:6">
      <c r="A8" s="39">
        <v>6</v>
      </c>
      <c r="B8" s="41" t="s">
        <v>539</v>
      </c>
      <c r="C8" s="41" t="s">
        <v>540</v>
      </c>
      <c r="D8" s="41" t="s">
        <v>276</v>
      </c>
      <c r="E8" s="39">
        <v>1</v>
      </c>
      <c r="F8" s="41" t="s">
        <v>235</v>
      </c>
    </row>
    <row r="9" spans="1:6">
      <c r="A9" s="39">
        <v>7</v>
      </c>
      <c r="B9" s="41" t="s">
        <v>541</v>
      </c>
      <c r="C9" s="39" t="s">
        <v>542</v>
      </c>
      <c r="D9" s="41" t="s">
        <v>243</v>
      </c>
      <c r="E9" s="39">
        <v>300</v>
      </c>
      <c r="F9" s="41" t="s">
        <v>235</v>
      </c>
    </row>
    <row r="10" spans="1:6">
      <c r="A10" s="39">
        <v>8</v>
      </c>
      <c r="B10" s="41" t="s">
        <v>543</v>
      </c>
      <c r="C10" s="41" t="s">
        <v>544</v>
      </c>
      <c r="D10" s="41" t="s">
        <v>243</v>
      </c>
      <c r="E10" s="39">
        <v>20</v>
      </c>
      <c r="F10" s="41" t="s">
        <v>235</v>
      </c>
    </row>
    <row r="11" spans="1:6">
      <c r="A11" s="39">
        <v>9</v>
      </c>
      <c r="B11" s="39" t="s">
        <v>545</v>
      </c>
      <c r="C11" s="39"/>
      <c r="D11" s="41" t="s">
        <v>243</v>
      </c>
      <c r="E11" s="39">
        <v>300</v>
      </c>
      <c r="F11" s="41" t="s">
        <v>235</v>
      </c>
    </row>
    <row r="12" spans="1:6">
      <c r="A12" s="39">
        <v>10</v>
      </c>
      <c r="B12" s="42" t="s">
        <v>546</v>
      </c>
      <c r="C12" s="43"/>
      <c r="D12" s="42" t="s">
        <v>306</v>
      </c>
      <c r="E12" s="43">
        <v>1</v>
      </c>
      <c r="F12" s="41" t="s">
        <v>235</v>
      </c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view="pageBreakPreview" zoomScaleNormal="130" topLeftCell="A6" workbookViewId="0">
      <selection activeCell="E5" sqref="E5"/>
    </sheetView>
  </sheetViews>
  <sheetFormatPr defaultColWidth="9" defaultRowHeight="15" outlineLevelCol="4"/>
  <cols>
    <col min="1" max="1" width="5.75833333333333" style="11" customWidth="1"/>
    <col min="2" max="2" width="32.5" style="12" customWidth="1"/>
    <col min="3" max="4" width="5.125" style="12" customWidth="1"/>
    <col min="5" max="5" width="45.2583333333333" style="13" customWidth="1"/>
    <col min="6" max="16384" width="9" style="12"/>
  </cols>
  <sheetData>
    <row r="1" ht="31.15" customHeight="1" spans="1:5">
      <c r="A1" s="2" t="s">
        <v>547</v>
      </c>
      <c r="B1" s="3"/>
      <c r="C1" s="3"/>
      <c r="D1" s="3"/>
      <c r="E1" s="14"/>
    </row>
    <row r="2" ht="21" customHeight="1" spans="1:5">
      <c r="A2" s="15" t="s">
        <v>1</v>
      </c>
      <c r="B2" s="16" t="s">
        <v>2</v>
      </c>
      <c r="C2" s="15" t="s">
        <v>3</v>
      </c>
      <c r="D2" s="15" t="s">
        <v>4</v>
      </c>
      <c r="E2" s="17" t="s">
        <v>5</v>
      </c>
    </row>
    <row r="3" spans="1:5">
      <c r="A3" s="18"/>
      <c r="B3" s="19"/>
      <c r="C3" s="18"/>
      <c r="D3" s="18"/>
      <c r="E3" s="20"/>
    </row>
    <row r="4" ht="99" customHeight="1" spans="1:5">
      <c r="A4" s="8">
        <v>1</v>
      </c>
      <c r="B4" s="21" t="s">
        <v>548</v>
      </c>
      <c r="C4" s="22" t="s">
        <v>306</v>
      </c>
      <c r="D4" s="23">
        <v>1</v>
      </c>
      <c r="E4" s="24" t="s">
        <v>549</v>
      </c>
    </row>
    <row r="5" ht="87.95" customHeight="1" spans="1:5">
      <c r="A5" s="8">
        <v>2</v>
      </c>
      <c r="B5" s="21" t="s">
        <v>550</v>
      </c>
      <c r="C5" s="22" t="s">
        <v>306</v>
      </c>
      <c r="D5" s="23">
        <v>1</v>
      </c>
      <c r="E5" s="24" t="s">
        <v>551</v>
      </c>
    </row>
    <row r="6" ht="93.95" customHeight="1" spans="1:5">
      <c r="A6" s="8">
        <v>3</v>
      </c>
      <c r="B6" s="25" t="s">
        <v>552</v>
      </c>
      <c r="C6" s="26" t="s">
        <v>306</v>
      </c>
      <c r="D6" s="27">
        <v>1</v>
      </c>
      <c r="E6" s="28"/>
    </row>
    <row r="7" ht="66" customHeight="1" spans="1:5">
      <c r="A7" s="8">
        <v>4</v>
      </c>
      <c r="B7" s="29" t="s">
        <v>553</v>
      </c>
      <c r="C7" s="22" t="s">
        <v>306</v>
      </c>
      <c r="D7" s="23">
        <v>1</v>
      </c>
      <c r="E7" s="24"/>
    </row>
    <row r="8" ht="30.95" customHeight="1" spans="1:5">
      <c r="A8" s="8">
        <v>5</v>
      </c>
      <c r="B8" s="29" t="s">
        <v>554</v>
      </c>
      <c r="C8" s="22" t="s">
        <v>306</v>
      </c>
      <c r="D8" s="23">
        <v>1</v>
      </c>
      <c r="E8" s="30" t="s">
        <v>555</v>
      </c>
    </row>
    <row r="9" ht="31.9" customHeight="1" spans="1:5">
      <c r="A9" s="8">
        <v>6</v>
      </c>
      <c r="B9" s="29" t="s">
        <v>556</v>
      </c>
      <c r="C9" s="22" t="s">
        <v>306</v>
      </c>
      <c r="D9" s="23">
        <v>1</v>
      </c>
      <c r="E9" s="31"/>
    </row>
    <row r="10" ht="59" customHeight="1" spans="1:5">
      <c r="A10" s="8">
        <v>7</v>
      </c>
      <c r="B10" s="29" t="s">
        <v>557</v>
      </c>
      <c r="C10" s="22" t="s">
        <v>306</v>
      </c>
      <c r="D10" s="23">
        <v>1</v>
      </c>
      <c r="E10" s="30"/>
    </row>
    <row r="11" ht="22.15" customHeight="1" spans="1:5">
      <c r="A11" s="8"/>
      <c r="B11" s="32" t="s">
        <v>110</v>
      </c>
      <c r="C11" s="33"/>
      <c r="D11" s="34"/>
      <c r="E11" s="35"/>
    </row>
  </sheetData>
  <mergeCells count="7">
    <mergeCell ref="A1:E1"/>
    <mergeCell ref="B11:D11"/>
    <mergeCell ref="A2:A3"/>
    <mergeCell ref="B2:B3"/>
    <mergeCell ref="C2:C3"/>
    <mergeCell ref="D2:D3"/>
    <mergeCell ref="E2:E3"/>
  </mergeCells>
  <printOptions horizontalCentered="1"/>
  <pageMargins left="0.700694444444445" right="0.700694444444445" top="0.751388888888889" bottom="0.751388888888889" header="0.298611111111111" footer="0.298611111111111"/>
  <pageSetup paperSize="9" scale="99" orientation="landscape"/>
  <headerFooter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view="pageBreakPreview" zoomScale="130" zoomScaleNormal="100" workbookViewId="0">
      <pane xSplit="1" ySplit="2" topLeftCell="B3" activePane="bottomRight" state="frozen"/>
      <selection/>
      <selection pane="topRight"/>
      <selection pane="bottomLeft"/>
      <selection pane="bottomRight" activeCell="C26" sqref="C26"/>
    </sheetView>
  </sheetViews>
  <sheetFormatPr defaultColWidth="9" defaultRowHeight="13.5" outlineLevelCol="5"/>
  <cols>
    <col min="1" max="1" width="4.875" style="1" customWidth="1"/>
    <col min="2" max="2" width="19.7583333333333" customWidth="1"/>
    <col min="3" max="3" width="21" customWidth="1"/>
    <col min="4" max="4" width="11.875" customWidth="1"/>
    <col min="6" max="6" width="10" customWidth="1"/>
  </cols>
  <sheetData>
    <row r="1" ht="27" customHeight="1" spans="1:6">
      <c r="A1" s="2" t="s">
        <v>558</v>
      </c>
      <c r="B1" s="3"/>
      <c r="C1" s="3"/>
      <c r="D1" s="3"/>
      <c r="E1" s="3"/>
      <c r="F1" s="3"/>
    </row>
    <row r="2" ht="15" spans="1:6">
      <c r="A2" s="4" t="s">
        <v>559</v>
      </c>
      <c r="B2" s="4" t="s">
        <v>560</v>
      </c>
      <c r="C2" s="4" t="s">
        <v>561</v>
      </c>
      <c r="D2" s="4" t="s">
        <v>562</v>
      </c>
      <c r="E2" s="4" t="s">
        <v>563</v>
      </c>
      <c r="F2" s="4" t="s">
        <v>564</v>
      </c>
    </row>
    <row r="3" spans="1:6">
      <c r="A3" s="5" t="s">
        <v>565</v>
      </c>
      <c r="B3" s="6"/>
      <c r="C3" s="6"/>
      <c r="D3" s="6"/>
      <c r="E3" s="6"/>
      <c r="F3" s="6"/>
    </row>
    <row r="4" ht="15" spans="1:6">
      <c r="A4" s="7" t="s">
        <v>566</v>
      </c>
      <c r="B4" s="7" t="s">
        <v>567</v>
      </c>
      <c r="C4" s="7" t="s">
        <v>568</v>
      </c>
      <c r="D4" s="7" t="s">
        <v>569</v>
      </c>
      <c r="E4" s="7" t="s">
        <v>570</v>
      </c>
      <c r="F4" s="8"/>
    </row>
    <row r="5" ht="15" spans="1:6">
      <c r="A5" s="7">
        <v>1</v>
      </c>
      <c r="B5" s="7" t="s">
        <v>571</v>
      </c>
      <c r="C5" s="7" t="s">
        <v>572</v>
      </c>
      <c r="D5" s="7" t="s">
        <v>573</v>
      </c>
      <c r="E5" s="7">
        <v>1</v>
      </c>
      <c r="F5" s="8"/>
    </row>
    <row r="6" ht="15" spans="1:6">
      <c r="A6" s="7">
        <v>2</v>
      </c>
      <c r="B6" s="7" t="s">
        <v>574</v>
      </c>
      <c r="C6" s="7" t="s">
        <v>575</v>
      </c>
      <c r="D6" s="7" t="s">
        <v>573</v>
      </c>
      <c r="E6" s="7">
        <v>1</v>
      </c>
      <c r="F6" s="8"/>
    </row>
    <row r="7" ht="15" spans="1:6">
      <c r="A7" s="7">
        <v>3</v>
      </c>
      <c r="B7" s="7" t="s">
        <v>576</v>
      </c>
      <c r="C7" s="7" t="s">
        <v>577</v>
      </c>
      <c r="D7" s="7" t="s">
        <v>578</v>
      </c>
      <c r="E7" s="7">
        <v>1</v>
      </c>
      <c r="F7" s="8"/>
    </row>
    <row r="8" ht="15" spans="1:6">
      <c r="A8" s="7">
        <v>4</v>
      </c>
      <c r="B8" s="7" t="s">
        <v>579</v>
      </c>
      <c r="C8" s="7" t="s">
        <v>580</v>
      </c>
      <c r="D8" s="7" t="s">
        <v>573</v>
      </c>
      <c r="E8" s="7">
        <v>1</v>
      </c>
      <c r="F8" s="8"/>
    </row>
    <row r="9" ht="30" spans="1:6">
      <c r="A9" s="7">
        <v>5</v>
      </c>
      <c r="B9" s="7" t="s">
        <v>581</v>
      </c>
      <c r="C9" s="7" t="s">
        <v>582</v>
      </c>
      <c r="D9" s="7" t="s">
        <v>578</v>
      </c>
      <c r="E9" s="7">
        <v>1</v>
      </c>
      <c r="F9" s="8"/>
    </row>
    <row r="10" ht="30" spans="1:6">
      <c r="A10" s="7">
        <v>6</v>
      </c>
      <c r="B10" s="7" t="s">
        <v>583</v>
      </c>
      <c r="C10" s="7" t="s">
        <v>584</v>
      </c>
      <c r="D10" s="7" t="s">
        <v>573</v>
      </c>
      <c r="E10" s="7">
        <v>1</v>
      </c>
      <c r="F10" s="8"/>
    </row>
    <row r="11" ht="30" spans="1:6">
      <c r="A11" s="7">
        <v>7</v>
      </c>
      <c r="B11" s="7" t="s">
        <v>583</v>
      </c>
      <c r="C11" s="7" t="s">
        <v>585</v>
      </c>
      <c r="D11" s="7" t="s">
        <v>573</v>
      </c>
      <c r="E11" s="7">
        <v>1</v>
      </c>
      <c r="F11" s="8"/>
    </row>
    <row r="12" ht="30" spans="1:6">
      <c r="A12" s="7">
        <v>8</v>
      </c>
      <c r="B12" s="7" t="s">
        <v>586</v>
      </c>
      <c r="C12" s="7" t="s">
        <v>587</v>
      </c>
      <c r="D12" s="7" t="s">
        <v>573</v>
      </c>
      <c r="E12" s="7">
        <v>1</v>
      </c>
      <c r="F12" s="8"/>
    </row>
    <row r="13" ht="15" spans="1:6">
      <c r="A13" s="7">
        <v>9</v>
      </c>
      <c r="B13" s="7" t="s">
        <v>588</v>
      </c>
      <c r="C13" s="7" t="s">
        <v>589</v>
      </c>
      <c r="D13" s="7" t="s">
        <v>578</v>
      </c>
      <c r="E13" s="7">
        <v>1</v>
      </c>
      <c r="F13" s="8"/>
    </row>
    <row r="14" ht="15" spans="1:6">
      <c r="A14" s="7">
        <v>10</v>
      </c>
      <c r="B14" s="7" t="s">
        <v>590</v>
      </c>
      <c r="C14" s="7" t="s">
        <v>591</v>
      </c>
      <c r="D14" s="7" t="s">
        <v>592</v>
      </c>
      <c r="E14" s="7">
        <v>1</v>
      </c>
      <c r="F14" s="8"/>
    </row>
    <row r="15" ht="15" spans="1:6">
      <c r="A15" s="7">
        <v>11</v>
      </c>
      <c r="B15" s="7" t="s">
        <v>593</v>
      </c>
      <c r="C15" s="7" t="s">
        <v>594</v>
      </c>
      <c r="D15" s="7" t="s">
        <v>592</v>
      </c>
      <c r="E15" s="7">
        <v>1</v>
      </c>
      <c r="F15" s="8"/>
    </row>
    <row r="16" ht="15" spans="1:6">
      <c r="A16" s="7">
        <v>12</v>
      </c>
      <c r="B16" s="7" t="s">
        <v>595</v>
      </c>
      <c r="C16" s="7" t="s">
        <v>596</v>
      </c>
      <c r="D16" s="7" t="s">
        <v>592</v>
      </c>
      <c r="E16" s="7">
        <v>2</v>
      </c>
      <c r="F16" s="8"/>
    </row>
    <row r="17" ht="15" spans="1:6">
      <c r="A17" s="7">
        <v>13</v>
      </c>
      <c r="B17" s="7" t="s">
        <v>597</v>
      </c>
      <c r="C17" s="7" t="s">
        <v>598</v>
      </c>
      <c r="D17" s="7" t="s">
        <v>592</v>
      </c>
      <c r="E17" s="7">
        <v>2</v>
      </c>
      <c r="F17" s="8"/>
    </row>
    <row r="18" ht="15" spans="1:6">
      <c r="A18" s="7">
        <v>14</v>
      </c>
      <c r="B18" s="7" t="s">
        <v>597</v>
      </c>
      <c r="C18" s="7" t="s">
        <v>599</v>
      </c>
      <c r="D18" s="7" t="s">
        <v>592</v>
      </c>
      <c r="E18" s="7">
        <v>2</v>
      </c>
      <c r="F18" s="8"/>
    </row>
    <row r="19" ht="15" spans="1:6">
      <c r="A19" s="7">
        <v>15</v>
      </c>
      <c r="B19" s="7" t="s">
        <v>600</v>
      </c>
      <c r="C19" s="7" t="s">
        <v>601</v>
      </c>
      <c r="D19" s="7" t="s">
        <v>602</v>
      </c>
      <c r="E19" s="7">
        <v>2</v>
      </c>
      <c r="F19" s="8"/>
    </row>
    <row r="20" ht="15" spans="1:6">
      <c r="A20" s="7">
        <v>16</v>
      </c>
      <c r="B20" s="7" t="s">
        <v>603</v>
      </c>
      <c r="C20" s="7" t="s">
        <v>604</v>
      </c>
      <c r="D20" s="7" t="s">
        <v>602</v>
      </c>
      <c r="E20" s="7">
        <v>3</v>
      </c>
      <c r="F20" s="8"/>
    </row>
    <row r="21" ht="15" spans="1:6">
      <c r="A21" s="7">
        <v>17</v>
      </c>
      <c r="B21" s="7" t="s">
        <v>603</v>
      </c>
      <c r="C21" s="7" t="s">
        <v>605</v>
      </c>
      <c r="D21" s="7" t="s">
        <v>602</v>
      </c>
      <c r="E21" s="7">
        <v>3</v>
      </c>
      <c r="F21" s="8"/>
    </row>
    <row r="22" ht="15" spans="1:6">
      <c r="A22" s="7">
        <v>18</v>
      </c>
      <c r="B22" s="7" t="s">
        <v>606</v>
      </c>
      <c r="C22" s="7" t="s">
        <v>607</v>
      </c>
      <c r="D22" s="7" t="s">
        <v>602</v>
      </c>
      <c r="E22" s="7">
        <v>2</v>
      </c>
      <c r="F22" s="8"/>
    </row>
    <row r="23" ht="15" spans="1:6">
      <c r="A23" s="7">
        <v>19</v>
      </c>
      <c r="B23" s="7" t="s">
        <v>608</v>
      </c>
      <c r="C23" s="7" t="s">
        <v>609</v>
      </c>
      <c r="D23" s="7" t="s">
        <v>602</v>
      </c>
      <c r="E23" s="7">
        <v>2</v>
      </c>
      <c r="F23" s="8"/>
    </row>
    <row r="24" ht="15" spans="1:6">
      <c r="A24" s="7">
        <v>20</v>
      </c>
      <c r="B24" s="7" t="s">
        <v>608</v>
      </c>
      <c r="C24" s="7" t="s">
        <v>610</v>
      </c>
      <c r="D24" s="7" t="s">
        <v>602</v>
      </c>
      <c r="E24" s="7">
        <v>2</v>
      </c>
      <c r="F24" s="8"/>
    </row>
    <row r="25" ht="15" spans="1:6">
      <c r="A25" s="7">
        <v>21</v>
      </c>
      <c r="B25" s="7" t="s">
        <v>611</v>
      </c>
      <c r="C25" s="7" t="s">
        <v>604</v>
      </c>
      <c r="D25" s="7" t="s">
        <v>602</v>
      </c>
      <c r="E25" s="7">
        <v>5</v>
      </c>
      <c r="F25" s="8"/>
    </row>
    <row r="26" ht="15" spans="1:6">
      <c r="A26" s="7">
        <v>22</v>
      </c>
      <c r="B26" s="7" t="s">
        <v>611</v>
      </c>
      <c r="C26" s="7" t="s">
        <v>605</v>
      </c>
      <c r="D26" s="7" t="s">
        <v>602</v>
      </c>
      <c r="E26" s="7">
        <v>5</v>
      </c>
      <c r="F26" s="8"/>
    </row>
    <row r="27" ht="15" spans="1:6">
      <c r="A27" s="7">
        <v>23</v>
      </c>
      <c r="B27" s="7" t="s">
        <v>612</v>
      </c>
      <c r="C27" s="7" t="s">
        <v>613</v>
      </c>
      <c r="D27" s="7" t="s">
        <v>602</v>
      </c>
      <c r="E27" s="7">
        <v>2</v>
      </c>
      <c r="F27" s="8"/>
    </row>
    <row r="28" ht="15" spans="1:6">
      <c r="A28" s="7">
        <v>24</v>
      </c>
      <c r="B28" s="7" t="s">
        <v>612</v>
      </c>
      <c r="C28" s="7" t="s">
        <v>614</v>
      </c>
      <c r="D28" s="7" t="s">
        <v>602</v>
      </c>
      <c r="E28" s="7">
        <v>1</v>
      </c>
      <c r="F28" s="8"/>
    </row>
    <row r="29" ht="28.5" spans="1:6">
      <c r="A29" s="7">
        <v>25</v>
      </c>
      <c r="B29" s="7" t="s">
        <v>615</v>
      </c>
      <c r="C29" s="7" t="s">
        <v>616</v>
      </c>
      <c r="D29" s="7" t="s">
        <v>592</v>
      </c>
      <c r="E29" s="7">
        <v>1</v>
      </c>
      <c r="F29" s="8"/>
    </row>
    <row r="30" ht="28.5" spans="1:6">
      <c r="A30" s="7">
        <v>26</v>
      </c>
      <c r="B30" s="7" t="s">
        <v>617</v>
      </c>
      <c r="C30" s="7" t="s">
        <v>618</v>
      </c>
      <c r="D30" s="7" t="s">
        <v>602</v>
      </c>
      <c r="E30" s="7">
        <v>2</v>
      </c>
      <c r="F30" s="8"/>
    </row>
    <row r="31" ht="15" spans="1:6">
      <c r="A31" s="7">
        <v>27</v>
      </c>
      <c r="B31" s="7" t="s">
        <v>619</v>
      </c>
      <c r="C31" s="7" t="s">
        <v>620</v>
      </c>
      <c r="D31" s="7" t="s">
        <v>602</v>
      </c>
      <c r="E31" s="7">
        <v>1</v>
      </c>
      <c r="F31" s="8"/>
    </row>
    <row r="32" ht="15" spans="1:6">
      <c r="A32" s="7">
        <v>28</v>
      </c>
      <c r="B32" s="7" t="s">
        <v>621</v>
      </c>
      <c r="C32" s="7" t="s">
        <v>622</v>
      </c>
      <c r="D32" s="7" t="s">
        <v>602</v>
      </c>
      <c r="E32" s="7">
        <v>3</v>
      </c>
      <c r="F32" s="8"/>
    </row>
    <row r="33" ht="15" spans="1:6">
      <c r="A33" s="7">
        <v>29</v>
      </c>
      <c r="B33" s="7" t="s">
        <v>623</v>
      </c>
      <c r="C33" s="7" t="s">
        <v>624</v>
      </c>
      <c r="D33" s="7" t="s">
        <v>602</v>
      </c>
      <c r="E33" s="7">
        <v>3</v>
      </c>
      <c r="F33" s="8"/>
    </row>
    <row r="34" ht="15" spans="1:6">
      <c r="A34" s="7">
        <v>30</v>
      </c>
      <c r="B34" s="7" t="s">
        <v>625</v>
      </c>
      <c r="C34" s="7" t="s">
        <v>626</v>
      </c>
      <c r="D34" s="7" t="s">
        <v>602</v>
      </c>
      <c r="E34" s="7">
        <v>5</v>
      </c>
      <c r="F34" s="8"/>
    </row>
    <row r="35" ht="15" spans="1:6">
      <c r="A35" s="7">
        <v>31</v>
      </c>
      <c r="B35" s="7" t="s">
        <v>627</v>
      </c>
      <c r="C35" s="7" t="s">
        <v>628</v>
      </c>
      <c r="D35" s="7" t="s">
        <v>602</v>
      </c>
      <c r="E35" s="7">
        <v>1</v>
      </c>
      <c r="F35" s="8"/>
    </row>
    <row r="36" ht="30" spans="1:6">
      <c r="A36" s="7">
        <v>32</v>
      </c>
      <c r="B36" s="7" t="s">
        <v>629</v>
      </c>
      <c r="C36" s="7" t="s">
        <v>630</v>
      </c>
      <c r="D36" s="7" t="s">
        <v>578</v>
      </c>
      <c r="E36" s="7">
        <v>1</v>
      </c>
      <c r="F36" s="8"/>
    </row>
    <row r="37" ht="15" spans="1:6">
      <c r="A37" s="7">
        <v>33</v>
      </c>
      <c r="B37" s="7" t="s">
        <v>631</v>
      </c>
      <c r="C37" s="7" t="s">
        <v>632</v>
      </c>
      <c r="D37" s="7"/>
      <c r="E37" s="7">
        <v>2</v>
      </c>
      <c r="F37" s="8"/>
    </row>
    <row r="38" ht="15" spans="1:6">
      <c r="A38" s="7">
        <v>34</v>
      </c>
      <c r="B38" s="7" t="s">
        <v>633</v>
      </c>
      <c r="C38" s="7" t="s">
        <v>634</v>
      </c>
      <c r="D38" s="7" t="s">
        <v>573</v>
      </c>
      <c r="E38" s="7">
        <v>2</v>
      </c>
      <c r="F38" s="8"/>
    </row>
    <row r="39" ht="15" spans="1:6">
      <c r="A39" s="7">
        <v>35</v>
      </c>
      <c r="B39" s="7" t="s">
        <v>635</v>
      </c>
      <c r="C39" s="7" t="s">
        <v>636</v>
      </c>
      <c r="D39" s="7" t="s">
        <v>602</v>
      </c>
      <c r="E39" s="7">
        <v>2</v>
      </c>
      <c r="F39" s="8"/>
    </row>
    <row r="40" ht="15" spans="1:6">
      <c r="A40" s="7">
        <v>36</v>
      </c>
      <c r="B40" s="7" t="s">
        <v>637</v>
      </c>
      <c r="C40" s="7" t="s">
        <v>638</v>
      </c>
      <c r="D40" s="7" t="s">
        <v>602</v>
      </c>
      <c r="E40" s="7">
        <v>1</v>
      </c>
      <c r="F40" s="8"/>
    </row>
    <row r="41" ht="15" spans="1:6">
      <c r="A41" s="7">
        <v>37</v>
      </c>
      <c r="B41" s="7" t="s">
        <v>639</v>
      </c>
      <c r="C41" s="7" t="s">
        <v>638</v>
      </c>
      <c r="D41" s="7" t="s">
        <v>602</v>
      </c>
      <c r="E41" s="7">
        <v>1</v>
      </c>
      <c r="F41" s="8"/>
    </row>
    <row r="42" ht="15" spans="1:6">
      <c r="A42" s="7">
        <v>38</v>
      </c>
      <c r="B42" s="7" t="s">
        <v>640</v>
      </c>
      <c r="C42" s="7" t="s">
        <v>638</v>
      </c>
      <c r="D42" s="7" t="s">
        <v>602</v>
      </c>
      <c r="E42" s="7">
        <v>1</v>
      </c>
      <c r="F42" s="8"/>
    </row>
    <row r="43" ht="15" spans="1:6">
      <c r="A43" s="7">
        <v>39</v>
      </c>
      <c r="B43" s="7" t="s">
        <v>641</v>
      </c>
      <c r="C43" s="7" t="s">
        <v>642</v>
      </c>
      <c r="D43" s="7" t="s">
        <v>592</v>
      </c>
      <c r="E43" s="7">
        <v>1</v>
      </c>
      <c r="F43" s="8"/>
    </row>
    <row r="44" ht="42" spans="1:6">
      <c r="A44" s="7">
        <v>40</v>
      </c>
      <c r="B44" s="7" t="s">
        <v>643</v>
      </c>
      <c r="C44" s="7" t="s">
        <v>644</v>
      </c>
      <c r="D44" s="7" t="s">
        <v>592</v>
      </c>
      <c r="E44" s="7">
        <v>3</v>
      </c>
      <c r="F44" s="8"/>
    </row>
    <row r="45" ht="15" spans="1:6">
      <c r="A45" s="7">
        <v>41</v>
      </c>
      <c r="B45" s="7" t="s">
        <v>645</v>
      </c>
      <c r="C45" s="7"/>
      <c r="D45" s="7" t="s">
        <v>592</v>
      </c>
      <c r="E45" s="7">
        <v>5</v>
      </c>
      <c r="F45" s="8"/>
    </row>
    <row r="46" ht="43.5" spans="1:6">
      <c r="A46" s="7">
        <v>42</v>
      </c>
      <c r="B46" s="7" t="s">
        <v>646</v>
      </c>
      <c r="C46" s="7" t="s">
        <v>647</v>
      </c>
      <c r="D46" s="7" t="s">
        <v>602</v>
      </c>
      <c r="E46" s="7">
        <v>1</v>
      </c>
      <c r="F46" s="8"/>
    </row>
    <row r="47" ht="30" spans="1:6">
      <c r="A47" s="7">
        <v>43</v>
      </c>
      <c r="B47" s="7" t="s">
        <v>648</v>
      </c>
      <c r="C47" s="7" t="s">
        <v>649</v>
      </c>
      <c r="D47" s="7" t="s">
        <v>602</v>
      </c>
      <c r="E47" s="7">
        <v>3</v>
      </c>
      <c r="F47" s="8"/>
    </row>
    <row r="48" ht="15" spans="1:6">
      <c r="A48" s="7">
        <v>44</v>
      </c>
      <c r="B48" s="7" t="s">
        <v>650</v>
      </c>
      <c r="C48" s="7" t="s">
        <v>651</v>
      </c>
      <c r="D48" s="7" t="s">
        <v>652</v>
      </c>
      <c r="E48" s="7">
        <v>2</v>
      </c>
      <c r="F48" s="8"/>
    </row>
    <row r="49" ht="15" spans="1:6">
      <c r="A49" s="7">
        <v>45</v>
      </c>
      <c r="B49" s="7" t="s">
        <v>653</v>
      </c>
      <c r="C49" s="7" t="s">
        <v>654</v>
      </c>
      <c r="D49" s="7" t="s">
        <v>573</v>
      </c>
      <c r="E49" s="7">
        <v>2</v>
      </c>
      <c r="F49" s="8"/>
    </row>
    <row r="50" ht="15" spans="1:6">
      <c r="A50" s="7">
        <v>46</v>
      </c>
      <c r="B50" s="7" t="s">
        <v>655</v>
      </c>
      <c r="C50" s="7" t="s">
        <v>656</v>
      </c>
      <c r="D50" s="7" t="s">
        <v>657</v>
      </c>
      <c r="E50" s="7">
        <v>5</v>
      </c>
      <c r="F50" s="8"/>
    </row>
    <row r="51" ht="15" spans="1:6">
      <c r="A51" s="7">
        <v>47</v>
      </c>
      <c r="B51" s="7" t="s">
        <v>658</v>
      </c>
      <c r="C51" s="7" t="s">
        <v>656</v>
      </c>
      <c r="D51" s="7" t="s">
        <v>578</v>
      </c>
      <c r="E51" s="7">
        <v>3</v>
      </c>
      <c r="F51" s="8"/>
    </row>
    <row r="52" ht="15" spans="1:6">
      <c r="A52" s="7">
        <v>48</v>
      </c>
      <c r="B52" s="7" t="s">
        <v>659</v>
      </c>
      <c r="C52" s="7" t="s">
        <v>660</v>
      </c>
      <c r="D52" s="7" t="s">
        <v>578</v>
      </c>
      <c r="E52" s="7">
        <v>1</v>
      </c>
      <c r="F52" s="8"/>
    </row>
    <row r="53" ht="15" spans="1:6">
      <c r="A53" s="7">
        <v>49</v>
      </c>
      <c r="B53" s="7" t="s">
        <v>661</v>
      </c>
      <c r="C53" s="7" t="s">
        <v>656</v>
      </c>
      <c r="D53" s="7" t="s">
        <v>573</v>
      </c>
      <c r="E53" s="7">
        <v>3</v>
      </c>
      <c r="F53" s="8"/>
    </row>
    <row r="54" ht="15" spans="1:6">
      <c r="A54" s="7">
        <v>50</v>
      </c>
      <c r="B54" s="7" t="s">
        <v>662</v>
      </c>
      <c r="C54" s="9" t="s">
        <v>663</v>
      </c>
      <c r="D54" s="7" t="s">
        <v>573</v>
      </c>
      <c r="E54" s="7">
        <v>3</v>
      </c>
      <c r="F54" s="8"/>
    </row>
    <row r="55" ht="15" spans="1:6">
      <c r="A55" s="7">
        <v>51</v>
      </c>
      <c r="B55" s="7" t="s">
        <v>664</v>
      </c>
      <c r="C55" s="7" t="s">
        <v>665</v>
      </c>
      <c r="D55" s="7" t="s">
        <v>573</v>
      </c>
      <c r="E55" s="7">
        <v>1</v>
      </c>
      <c r="F55" s="8"/>
    </row>
    <row r="56" ht="15" spans="1:6">
      <c r="A56" s="7">
        <v>52</v>
      </c>
      <c r="B56" s="7" t="s">
        <v>666</v>
      </c>
      <c r="C56" s="7" t="s">
        <v>667</v>
      </c>
      <c r="D56" s="7" t="s">
        <v>573</v>
      </c>
      <c r="E56" s="7">
        <v>1</v>
      </c>
      <c r="F56" s="8"/>
    </row>
    <row r="57" spans="1:6">
      <c r="A57" s="5" t="s">
        <v>668</v>
      </c>
      <c r="B57" s="6"/>
      <c r="C57" s="6"/>
      <c r="D57" s="6"/>
      <c r="E57" s="6"/>
      <c r="F57" s="6"/>
    </row>
    <row r="58" ht="15" spans="1:6">
      <c r="A58" s="7" t="s">
        <v>566</v>
      </c>
      <c r="B58" s="7" t="s">
        <v>567</v>
      </c>
      <c r="C58" s="7" t="s">
        <v>568</v>
      </c>
      <c r="D58" s="7" t="s">
        <v>569</v>
      </c>
      <c r="E58" s="7" t="s">
        <v>570</v>
      </c>
      <c r="F58" s="8"/>
    </row>
    <row r="59" ht="45" spans="1:6">
      <c r="A59" s="7">
        <v>1</v>
      </c>
      <c r="B59" s="7" t="s">
        <v>669</v>
      </c>
      <c r="C59" s="7" t="s">
        <v>670</v>
      </c>
      <c r="D59" s="7" t="s">
        <v>671</v>
      </c>
      <c r="E59" s="7">
        <v>1</v>
      </c>
      <c r="F59" s="8"/>
    </row>
    <row r="60" ht="30" spans="1:6">
      <c r="A60" s="7">
        <v>2</v>
      </c>
      <c r="B60" s="7" t="s">
        <v>672</v>
      </c>
      <c r="C60" s="7" t="s">
        <v>673</v>
      </c>
      <c r="D60" s="7" t="s">
        <v>671</v>
      </c>
      <c r="E60" s="7"/>
      <c r="F60" s="8"/>
    </row>
    <row r="61" ht="30" spans="1:6">
      <c r="A61" s="7">
        <v>3</v>
      </c>
      <c r="B61" s="7" t="s">
        <v>674</v>
      </c>
      <c r="C61" s="7" t="s">
        <v>675</v>
      </c>
      <c r="D61" s="7" t="s">
        <v>592</v>
      </c>
      <c r="E61" s="7">
        <v>2</v>
      </c>
      <c r="F61" s="8"/>
    </row>
    <row r="62" ht="15" spans="1:6">
      <c r="A62" s="7">
        <v>4</v>
      </c>
      <c r="B62" s="7" t="s">
        <v>676</v>
      </c>
      <c r="C62" s="7"/>
      <c r="D62" s="7" t="s">
        <v>677</v>
      </c>
      <c r="E62" s="7">
        <v>4</v>
      </c>
      <c r="F62" s="8"/>
    </row>
    <row r="63" ht="15" spans="1:6">
      <c r="A63" s="7">
        <v>5</v>
      </c>
      <c r="B63" s="7" t="s">
        <v>678</v>
      </c>
      <c r="C63" s="7" t="s">
        <v>679</v>
      </c>
      <c r="D63" s="7" t="s">
        <v>677</v>
      </c>
      <c r="E63" s="7">
        <v>3</v>
      </c>
      <c r="F63" s="8"/>
    </row>
    <row r="64" ht="15" spans="1:6">
      <c r="A64" s="7">
        <v>6</v>
      </c>
      <c r="B64" s="7"/>
      <c r="C64" s="7" t="s">
        <v>680</v>
      </c>
      <c r="D64" s="7" t="s">
        <v>677</v>
      </c>
      <c r="E64" s="7">
        <v>3</v>
      </c>
      <c r="F64" s="8"/>
    </row>
    <row r="65" ht="30" spans="1:6">
      <c r="A65" s="7">
        <v>7</v>
      </c>
      <c r="B65" s="7" t="s">
        <v>681</v>
      </c>
      <c r="C65" s="9" t="s">
        <v>682</v>
      </c>
      <c r="D65" s="7" t="s">
        <v>683</v>
      </c>
      <c r="E65" s="7">
        <v>4</v>
      </c>
      <c r="F65" s="8"/>
    </row>
    <row r="66" ht="15" spans="1:6">
      <c r="A66" s="7">
        <v>8</v>
      </c>
      <c r="B66" s="7" t="s">
        <v>684</v>
      </c>
      <c r="C66" s="7" t="s">
        <v>685</v>
      </c>
      <c r="D66" s="7" t="s">
        <v>686</v>
      </c>
      <c r="E66" s="7">
        <v>8</v>
      </c>
      <c r="F66" s="8"/>
    </row>
    <row r="67" ht="43.5" spans="1:6">
      <c r="A67" s="7">
        <v>9</v>
      </c>
      <c r="B67" s="7" t="s">
        <v>687</v>
      </c>
      <c r="C67" s="7" t="s">
        <v>688</v>
      </c>
      <c r="D67" s="7" t="s">
        <v>592</v>
      </c>
      <c r="E67" s="7">
        <v>1</v>
      </c>
      <c r="F67" s="8"/>
    </row>
    <row r="68" ht="45" spans="1:6">
      <c r="A68" s="7">
        <v>10</v>
      </c>
      <c r="B68" s="7" t="s">
        <v>689</v>
      </c>
      <c r="C68" s="9" t="s">
        <v>690</v>
      </c>
      <c r="D68" s="7" t="s">
        <v>691</v>
      </c>
      <c r="E68" s="7">
        <v>10</v>
      </c>
      <c r="F68" s="8"/>
    </row>
    <row r="69" ht="15" spans="1:6">
      <c r="A69" s="7">
        <v>11</v>
      </c>
      <c r="B69" s="7" t="s">
        <v>692</v>
      </c>
      <c r="C69" s="7" t="s">
        <v>693</v>
      </c>
      <c r="D69" s="7" t="s">
        <v>686</v>
      </c>
      <c r="E69" s="7">
        <v>10</v>
      </c>
      <c r="F69" s="8"/>
    </row>
    <row r="70" ht="30" spans="1:6">
      <c r="A70" s="7">
        <v>12</v>
      </c>
      <c r="B70" s="7" t="s">
        <v>694</v>
      </c>
      <c r="C70" s="7" t="s">
        <v>695</v>
      </c>
      <c r="D70" s="7" t="s">
        <v>602</v>
      </c>
      <c r="E70" s="7">
        <v>1</v>
      </c>
      <c r="F70" s="8"/>
    </row>
    <row r="71" ht="30" spans="1:6">
      <c r="A71" s="7">
        <v>13</v>
      </c>
      <c r="B71" s="7" t="s">
        <v>696</v>
      </c>
      <c r="C71" s="7" t="s">
        <v>697</v>
      </c>
      <c r="D71" s="7" t="s">
        <v>592</v>
      </c>
      <c r="E71" s="7">
        <v>10</v>
      </c>
      <c r="F71" s="8"/>
    </row>
    <row r="72" ht="30" spans="1:6">
      <c r="A72" s="7">
        <v>14</v>
      </c>
      <c r="B72" s="10" t="s">
        <v>698</v>
      </c>
      <c r="C72" s="9" t="s">
        <v>699</v>
      </c>
      <c r="D72" s="10" t="s">
        <v>573</v>
      </c>
      <c r="E72" s="10">
        <v>40</v>
      </c>
      <c r="F72" s="8"/>
    </row>
  </sheetData>
  <mergeCells count="4">
    <mergeCell ref="A1:F1"/>
    <mergeCell ref="A3:F3"/>
    <mergeCell ref="A57:F57"/>
    <mergeCell ref="B63:B64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土建工程（供参考）</vt:lpstr>
      <vt:lpstr>水工、消防工程、暖通</vt:lpstr>
      <vt:lpstr>电气一次工程量</vt:lpstr>
      <vt:lpstr>电气二次工程量</vt:lpstr>
      <vt:lpstr>通信工程量</vt:lpstr>
      <vt:lpstr>手续、试验及其他费用（供参考）</vt:lpstr>
      <vt:lpstr>附表一生产准备配置清单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LBJ</cp:lastModifiedBy>
  <dcterms:created xsi:type="dcterms:W3CDTF">2023-05-12T11:15:00Z</dcterms:created>
  <dcterms:modified xsi:type="dcterms:W3CDTF">2025-07-23T15:43:36Z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2628D51034F741138FB4B6F9BEACDF34_13</vt:lpwstr>
  </property>
  <property fmtid="{D5CDD505-2E9C-101B-9397-08002B2CF9AE}" pid="3" name="KSOProductBuildVer">
    <vt:lpwstr>2052-12.1.0.21915</vt:lpwstr>
  </property>
</Properties>
</file>